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valmont\Google Drive\Gardette Valmonte PhD Thesis\Valmonte Gardette PhD Appendices\Appendix 35 Statistical analyses\other experiments\"/>
    </mc:Choice>
  </mc:AlternateContent>
  <bookViews>
    <workbookView xWindow="0" yWindow="0" windowWidth="25200" windowHeight="11985" activeTab="5"/>
  </bookViews>
  <sheets>
    <sheet name="At drought height" sheetId="1" r:id="rId1"/>
    <sheet name="At drought severity" sheetId="2" r:id="rId2"/>
    <sheet name="At drought weight" sheetId="3" r:id="rId3"/>
    <sheet name="At BC severity" sheetId="4" r:id="rId4"/>
    <sheet name="At TYMV height" sheetId="5" r:id="rId5"/>
    <sheet name="At TYMV scores" sheetId="6" r:id="rId6"/>
    <sheet name="At TYMV siliques" sheetId="7" r:id="rId7"/>
    <sheet name="At TYMV weights " sheetId="8" r:id="rId8"/>
    <sheet name="Ac drought height" sheetId="9" r:id="rId9"/>
    <sheet name="Ac drought severity" sheetId="10" r:id="rId10"/>
    <sheet name="Ac drought weight" sheetId="11" r:id="rId11"/>
    <sheet name="Ac BC growth" sheetId="12" r:id="rId12"/>
    <sheet name="At pollen g" sheetId="13" r:id="rId13"/>
    <sheet name="At seed g " sheetId="14" r:id="rId1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1" i="1" l="1"/>
  <c r="AE10" i="1"/>
  <c r="AE9" i="1"/>
  <c r="AE8" i="1"/>
  <c r="AE7" i="1"/>
  <c r="AE6" i="1"/>
  <c r="AE5" i="1"/>
  <c r="AE4" i="1"/>
  <c r="AD12" i="1"/>
  <c r="AD11" i="1"/>
  <c r="AD10" i="1"/>
  <c r="AD9" i="1"/>
  <c r="AD8" i="1"/>
  <c r="AD7" i="1"/>
  <c r="AD6" i="1"/>
  <c r="AD5" i="1"/>
  <c r="AD4" i="1"/>
  <c r="AD3" i="1"/>
  <c r="AC4" i="1"/>
  <c r="AB12" i="1"/>
  <c r="AB11" i="1"/>
  <c r="AB10" i="1"/>
  <c r="AB9" i="1"/>
  <c r="AB8" i="1"/>
  <c r="AB7" i="1"/>
  <c r="AB6" i="1"/>
  <c r="AB5" i="1"/>
  <c r="AB4" i="1"/>
  <c r="AB3" i="1"/>
  <c r="X12" i="1"/>
  <c r="X11" i="1"/>
  <c r="X10" i="1"/>
  <c r="X9" i="1"/>
  <c r="X8" i="1"/>
  <c r="X7" i="1"/>
  <c r="X6" i="1"/>
  <c r="X5" i="1"/>
  <c r="X4" i="1"/>
  <c r="X3" i="1"/>
</calcChain>
</file>

<file path=xl/sharedStrings.xml><?xml version="1.0" encoding="utf-8"?>
<sst xmlns="http://schemas.openxmlformats.org/spreadsheetml/2006/main" count="5551" uniqueCount="3535">
  <si>
    <t>Bioreps</t>
  </si>
  <si>
    <t>sample 1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</si>
  <si>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</si>
  <si>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</si>
  <si>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</si>
  <si>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</si>
  <si>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</si>
  <si>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</si>
  <si>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</si>
  <si>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</si>
  <si>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2</t>
  </si>
  <si>
    <t>0 dpi</t>
  </si>
  <si>
    <t xml:space="preserve">WT Dr 0 </t>
  </si>
  <si>
    <t>WT Ctrl 0</t>
  </si>
  <si>
    <t>OXSAIL Ctrl 0</t>
  </si>
  <si>
    <t>pHx3 Ctrl 0</t>
  </si>
  <si>
    <t>pHx3 Dr 0</t>
  </si>
  <si>
    <t xml:space="preserve">OXSAIL Dr 0 </t>
  </si>
  <si>
    <t>KO1 CTRL 0</t>
  </si>
  <si>
    <t>KO1 DR 0</t>
  </si>
  <si>
    <t>KO2 CTRL 0</t>
  </si>
  <si>
    <t>KO2 DR 0</t>
  </si>
  <si>
    <t>7 dpi</t>
  </si>
  <si>
    <t>WT Ctrl 7</t>
  </si>
  <si>
    <t xml:space="preserve">WT Dr 7 </t>
  </si>
  <si>
    <t>OXSAIL Ctrl 7</t>
  </si>
  <si>
    <t xml:space="preserve">OXSAIL Dr 7 </t>
  </si>
  <si>
    <t>pHx3 Ctrl 7</t>
  </si>
  <si>
    <t>pHx3 Dr 7</t>
  </si>
  <si>
    <t>KO1 CTRL 7</t>
  </si>
  <si>
    <t>KO1 DR 7</t>
  </si>
  <si>
    <t>KO2 CTRL 7</t>
  </si>
  <si>
    <t>KO2 DR 7</t>
  </si>
  <si>
    <t>14 dpi</t>
  </si>
  <si>
    <t>WT Ctrl 14</t>
  </si>
  <si>
    <t xml:space="preserve">WT Dr 14 </t>
  </si>
  <si>
    <t>OXSAIL Ctrl 14</t>
  </si>
  <si>
    <t xml:space="preserve">OXSAIL Dr 14 </t>
  </si>
  <si>
    <t>pHx3 Ctrl 14</t>
  </si>
  <si>
    <t>pHx3 Dr 14</t>
  </si>
  <si>
    <t>KO1 CTRL 14</t>
  </si>
  <si>
    <t>KO1 DR 14</t>
  </si>
  <si>
    <t>KO2 CTRL 14</t>
  </si>
  <si>
    <t>KO2 DR 14</t>
  </si>
  <si>
    <t xml:space="preserve">Test for Equal Variances: WT Ctrl 0, WT Dr 0, OXSAIL Ctrl , OXSAIL Dr 0, pHx3 Ctrl 0, ... </t>
  </si>
  <si>
    <t>Method</t>
  </si>
  <si>
    <t>Null hypothesis         All variances are equal</t>
  </si>
  <si>
    <t>Alternative hypothesis  At least one variance is different</t>
  </si>
  <si>
    <t>Significance level      α = 0.05</t>
  </si>
  <si>
    <t>95% Bonferroni Confidence Intervals for Standard Deviations</t>
  </si>
  <si>
    <t xml:space="preserve">       Sample   N    StDev          CI</t>
  </si>
  <si>
    <t xml:space="preserve">    WT Ctrl 0  10   6.7864  (2.72398, 23.5055)</t>
  </si>
  <si>
    <t xml:space="preserve">      WT Dr 0  10   8.1982  (4.65896, 20.0560)</t>
  </si>
  <si>
    <t>OXSAIL Ctrl 0  10  10.4249  (4.76286, 31.7223)</t>
  </si>
  <si>
    <t xml:space="preserve">  OXSAIL Dr 0  10   6.6533  (3.92751, 15.6694)</t>
  </si>
  <si>
    <t xml:space="preserve">  pHx3 Ctrl 0  10  10.5877  (5.75079, 27.1001)</t>
  </si>
  <si>
    <t xml:space="preserve">    pHx3 Dr 0  10  10.1680  (5.21000, 27.5885)</t>
  </si>
  <si>
    <t xml:space="preserve">   KO1 CTRL 0  10   9.5505  (5.43810, 23.3180)</t>
  </si>
  <si>
    <t xml:space="preserve">     KO1 DR 0  10   9.5458  (2.51319, 50.4071)</t>
  </si>
  <si>
    <t xml:space="preserve">   KO2 CTRL 0  10  13.9762  (9.90810, 27.4080)</t>
  </si>
  <si>
    <t xml:space="preserve">     KO2 DR 0  10  12.1788  (7.33667, 28.1060)</t>
  </si>
  <si>
    <t>Individual confidence level = 99.5%</t>
  </si>
  <si>
    <t>Tests</t>
  </si>
  <si>
    <t xml:space="preserve">                           Test</t>
  </si>
  <si>
    <t>Method                Statistic  P-Value</t>
  </si>
  <si>
    <t>Multiple comparisons          —    0.086</t>
  </si>
  <si>
    <t>Levene                     1.21    0.301</t>
  </si>
  <si>
    <t xml:space="preserve"> </t>
  </si>
  <si>
    <t xml:space="preserve">Test for Equal Variances: WT Ctrl 0, WT Dr 0, OXSAIL Ctrl,... </t>
  </si>
  <si>
    <t xml:space="preserve">One-way ANOVA: WT Ctrl 0, WT Dr 0, OXSAIL Ctrl , OXSAIL Dr 0, pHx3 Ctrl 0, pHx3 Dr 0, ... </t>
  </si>
  <si>
    <t>Null hypothesis         All means are equal</t>
  </si>
  <si>
    <t>Alternative hypothesis  At least one mean is different</t>
  </si>
  <si>
    <t>Equal variances were assumed for the analysis.</t>
  </si>
  <si>
    <t>Factor Information</t>
  </si>
  <si>
    <t>Factor  Levels  Values</t>
  </si>
  <si>
    <t>Factor      10  WT Ctrl 0, WT Dr 0, OXSAIL Ctrl 0, OXSAIL Dr 0, pHx3 Ctrl 0, pHx3 Dr 0, KO1</t>
  </si>
  <si>
    <t xml:space="preserve">                CTRL 0, KO1 DR 0, KO2 CTRL 0, KO2 DR 0</t>
  </si>
  <si>
    <t>Analysis of Variance</t>
  </si>
  <si>
    <t>Source  DF  Adj SS  Adj MS  F-Value  P-Value</t>
  </si>
  <si>
    <t>Factor   9    3193   354.8     3.52    0.001</t>
  </si>
  <si>
    <t>Error   90    9069   100.8</t>
  </si>
  <si>
    <t>Total   99   12262</t>
  </si>
  <si>
    <t>Model Summary</t>
  </si>
  <si>
    <t xml:space="preserve">      S    R-sq  R-sq(adj)  R-sq(pred)</t>
  </si>
  <si>
    <t>10.0384  26.04%     18.64%       8.69%</t>
  </si>
  <si>
    <t>Means</t>
  </si>
  <si>
    <t>Factor          N    Mean  StDev       95% CI</t>
  </si>
  <si>
    <t>WT Ctrl 0      10   93.50   6.79  (87.19,  99.81)</t>
  </si>
  <si>
    <t>WT Dr 0        10   93.90   8.20  (87.59, 100.21)</t>
  </si>
  <si>
    <t>OXSAIL Ctrl 0  10  105.70  10.42  (99.39, 112.01)</t>
  </si>
  <si>
    <t>OXSAIL Dr 0    10   97.60   6.65  (91.29, 103.91)</t>
  </si>
  <si>
    <t>pHx3 Ctrl 0    10  101.90  10.59  (95.59, 108.21)</t>
  </si>
  <si>
    <t>pHx3 Dr 0      10   90.50  10.17  (84.19,  96.81)</t>
  </si>
  <si>
    <t>KO1 CTRL 0     10   97.90   9.55  (91.59, 104.21)</t>
  </si>
  <si>
    <t>KO1 DR 0       10   90.30   9.55  (83.99,  96.61)</t>
  </si>
  <si>
    <t>KO2 CTRL 0     10  103.00  13.98  (96.69, 109.31)</t>
  </si>
  <si>
    <t>KO2 DR 0       10   88.10  12.18  (81.79,  94.41)</t>
  </si>
  <si>
    <t>Pooled StDev = 10.0384</t>
  </si>
  <si>
    <t xml:space="preserve">Tukey Pairwise Comparisons </t>
  </si>
  <si>
    <t>Grouping Information Using the Tukey Method and 95% Confidence</t>
  </si>
  <si>
    <t>Factor          N    Mean  Grouping</t>
  </si>
  <si>
    <t>OXSAIL Ctrl 0  10  105.70  A</t>
  </si>
  <si>
    <t>KO2 CTRL 0     10  103.00  A B</t>
  </si>
  <si>
    <t>pHx3 Ctrl 0    10  101.90  A B C</t>
  </si>
  <si>
    <t>KO1 CTRL 0     10   97.90  A B C</t>
  </si>
  <si>
    <t>OXSAIL Dr 0    10   97.60  A B C</t>
  </si>
  <si>
    <t>WT Dr 0        10   93.90  A B C</t>
  </si>
  <si>
    <t>WT Ctrl 0      10   93.50  A B C</t>
  </si>
  <si>
    <t>pHx3 Dr 0      10   90.50    B C</t>
  </si>
  <si>
    <t>KO1 DR 0       10   90.30    B C</t>
  </si>
  <si>
    <t>KO2 DR 0       10   88.10      C</t>
  </si>
  <si>
    <t>Means that do not share a letter are significantly different.</t>
  </si>
  <si>
    <t>Tukey Simultaneous Tests for Differences of Means</t>
  </si>
  <si>
    <t xml:space="preserve">                            Difference       SE of                            Adjusted</t>
  </si>
  <si>
    <t>Difference of Levels          of Means  Difference       95% CI      T-Value   P-Value</t>
  </si>
  <si>
    <t>WT Dr 0 - WT Ctrl 0               0.40        4.49  (-14.17, 14.97)     0.09     1.000</t>
  </si>
  <si>
    <t>OXSAIL Ctrl  - WT Ctrl 0         12.20        4.49  ( -2.37, 26.77)     2.72     0.183</t>
  </si>
  <si>
    <t>OXSAIL Dr 0 - WT Ctrl 0           4.10        4.49  (-10.47, 18.67)     0.91     0.996</t>
  </si>
  <si>
    <t>pHx3 Ctrl 0 - WT Ctrl 0           8.40        4.49  ( -6.17, 22.97)     1.87     0.688</t>
  </si>
  <si>
    <t>pHx3 Dr 0 - WT Ctrl 0            -3.00        4.49  (-17.57, 11.57)    -0.67     1.000</t>
  </si>
  <si>
    <t>KO1 CTRL 0 - WT Ctrl 0            4.40        4.49  (-10.17, 18.97)     0.98     0.993</t>
  </si>
  <si>
    <t>KO1 DR 0 - WT Ctrl 0             -3.20        4.49  (-17.77, 11.37)    -0.71     0.999</t>
  </si>
  <si>
    <t>KO2 CTRL 0 - WT Ctrl 0            9.50        4.49  ( -5.07, 24.07)     2.12     0.521</t>
  </si>
  <si>
    <t>KO2 DR 0 - WT Ctrl 0             -5.40        4.49  (-19.97,  9.17)    -1.20     0.970</t>
  </si>
  <si>
    <t>OXSAIL Ctrl  - WT Dr 0           11.80        4.49  ( -2.77, 26.37)     2.63     0.220</t>
  </si>
  <si>
    <t>OXSAIL Dr 0 - WT Dr 0             3.70        4.49  (-10.87, 18.27)     0.82     0.998</t>
  </si>
  <si>
    <t>pHx3 Ctrl 0 - WT Dr 0             8.00        4.49  ( -6.57, 22.57)     1.78     0.745</t>
  </si>
  <si>
    <t>pHx3 Dr 0 - WT Dr 0              -3.40        4.49  (-17.97, 11.17)    -0.76     0.999</t>
  </si>
  <si>
    <t>KO1 CTRL 0 - WT Dr 0              4.00        4.49  (-10.57, 18.57)     0.89     0.996</t>
  </si>
  <si>
    <t>KO1 DR 0 - WT Dr 0               -3.60        4.49  (-18.17, 10.97)    -0.80     0.998</t>
  </si>
  <si>
    <t>KO2 CTRL 0 - WT Dr 0              9.10        4.49  ( -5.47, 23.67)     2.03     0.583</t>
  </si>
  <si>
    <t>KO2 DR 0 - WT Dr 0               -5.80        4.49  (-20.37,  8.77)    -1.29     0.953</t>
  </si>
  <si>
    <t>OXSAIL Dr 0 - OXSAIL Ctrl        -8.10        4.49  (-22.67,  6.47)    -1.80     0.731</t>
  </si>
  <si>
    <t>pHx3 Ctrl 0 - OXSAIL Ctrl        -3.80        4.49  (-18.37, 10.77)    -0.85     0.998</t>
  </si>
  <si>
    <t>pHx3 Dr 0 - OXSAIL Ctrl         -15.20        4.49  (-29.77, -0.63)    -3.39     0.034</t>
  </si>
  <si>
    <t>KO1 CTRL 0 - OXSAIL Ctrl         -7.80        4.49  (-22.37,  6.77)    -1.74     0.771</t>
  </si>
  <si>
    <t>KO1 DR 0 - OXSAIL Ctrl          -15.40        4.49  (-29.97, -0.83)    -3.43     0.030</t>
  </si>
  <si>
    <t>KO2 CTRL 0 - OXSAIL Ctrl         -2.70        4.49  (-17.27, 11.87)    -0.60     1.000</t>
  </si>
  <si>
    <t>KO2 DR 0 - OXSAIL Ctrl          -17.60        4.49  (-32.17, -3.03)    -3.92     0.006</t>
  </si>
  <si>
    <t>pHx3 Ctrl 0 - OXSAIL Dr 0         4.30        4.49  (-10.27, 18.87)     0.96     0.994</t>
  </si>
  <si>
    <t>pHx3 Dr 0 - OXSAIL Dr 0          -7.10        4.49  (-21.67,  7.47)    -1.58     0.853</t>
  </si>
  <si>
    <t>KO1 CTRL 0 - OXSAIL Dr 0          0.30        4.49  (-14.27, 14.87)     0.07     1.000</t>
  </si>
  <si>
    <t>KO1 DR 0 - OXSAIL Dr 0           -7.30        4.49  (-21.87,  7.27)    -1.63     0.832</t>
  </si>
  <si>
    <t>KO2 CTRL 0 - OXSAIL Dr 0          5.40        4.49  ( -9.17, 19.97)     1.20     0.970</t>
  </si>
  <si>
    <t>KO2 DR 0 - OXSAIL Dr 0           -9.50        4.49  (-24.07,  5.07)    -2.12     0.521</t>
  </si>
  <si>
    <t>pHx3 Dr 0 - pHx3 Ctrl 0         -11.40        4.49  (-25.97,  3.17)    -2.54     0.262</t>
  </si>
  <si>
    <t>KO1 CTRL 0 - pHx3 Ctrl 0         -4.00        4.49  (-18.57, 10.57)    -0.89     0.996</t>
  </si>
  <si>
    <t>KO1 DR 0 - pHx3 Ctrl 0          -11.60        4.49  (-26.17,  2.97)    -2.58     0.241</t>
  </si>
  <si>
    <t>KO2 CTRL 0 - pHx3 Ctrl 0          1.10        4.49  (-13.47, 15.67)     0.25     1.000</t>
  </si>
  <si>
    <t>KO2 DR 0 - pHx3 Ctrl 0          -13.80        4.49  (-28.37,  0.77)    -3.07     0.079</t>
  </si>
  <si>
    <t>KO1 CTRL 0 - pHx3 Dr 0            7.40        4.49  ( -7.17, 21.97)     1.65     0.820</t>
  </si>
  <si>
    <t>KO1 DR 0 - pHx3 Dr 0             -0.20        4.49  (-14.77, 14.37)    -0.04     1.000</t>
  </si>
  <si>
    <t>KO2 CTRL 0 - pHx3 Dr 0           12.50        4.49  ( -2.07, 27.07)     2.78     0.158</t>
  </si>
  <si>
    <t>KO2 DR 0 - pHx3 Dr 0             -2.40        4.49  (-16.97, 12.17)    -0.53     1.000</t>
  </si>
  <si>
    <t>KO1 DR 0 - KO1 CTRL 0            -7.60        4.49  (-22.17,  6.97)    -1.69     0.797</t>
  </si>
  <si>
    <t>KO2 CTRL 0 - KO1 CTRL 0           5.10        4.49  ( -9.47, 19.67)     1.14     0.980</t>
  </si>
  <si>
    <t>KO2 DR 0 - KO1 CTRL 0            -9.80        4.49  (-24.37,  4.77)    -2.18     0.476</t>
  </si>
  <si>
    <t>KO2 CTRL 0 - KO1 DR 0            12.70        4.49  ( -1.87, 27.27)     2.83     0.143</t>
  </si>
  <si>
    <t>KO2 DR 0 - KO1 DR 0              -2.20        4.49  (-16.77, 12.37)    -0.49     1.000</t>
  </si>
  <si>
    <t>KO2 DR 0 - KO2 CTRL 0           -14.90        4.49  (-29.47, -0.33)    -3.32     0.041</t>
  </si>
  <si>
    <t>Individual confidence level = 99.84%</t>
  </si>
  <si>
    <t xml:space="preserve">Tukey Simultaneous 95% CIs </t>
  </si>
  <si>
    <t xml:space="preserve">Fisher Pairwise Comparisons </t>
  </si>
  <si>
    <t>Grouping Information Using the Fisher LSD Method and 95% Confidence</t>
  </si>
  <si>
    <t>KO2 CTRL 0     10  103.00  A</t>
  </si>
  <si>
    <t>pHx3 Ctrl 0    10  101.90  A B</t>
  </si>
  <si>
    <t>WT Dr 0        10   93.90    B C D</t>
  </si>
  <si>
    <t>WT Ctrl 0      10   93.50    B C D</t>
  </si>
  <si>
    <t>pHx3 Dr 0      10   90.50      C D</t>
  </si>
  <si>
    <t>KO1 DR 0       10   90.30      C D</t>
  </si>
  <si>
    <t>KO2 DR 0       10   88.10        D</t>
  </si>
  <si>
    <t>Fisher Individual Tests for Differences of Means</t>
  </si>
  <si>
    <t>WT Dr 0 - WT Ctrl 0               0.40        4.49  ( -8.52,  9.32)     0.09     0.929</t>
  </si>
  <si>
    <t>OXSAIL Ctrl  - WT Ctrl 0         12.20        4.49  (  3.28, 21.12)     2.72     0.008</t>
  </si>
  <si>
    <t>OXSAIL Dr 0 - WT Ctrl 0           4.10        4.49  ( -4.82, 13.02)     0.91     0.364</t>
  </si>
  <si>
    <t>pHx3 Ctrl 0 - WT Ctrl 0           8.40        4.49  ( -0.52, 17.32)     1.87     0.065</t>
  </si>
  <si>
    <t>pHx3 Dr 0 - WT Ctrl 0            -3.00        4.49  (-11.92,  5.92)    -0.67     0.506</t>
  </si>
  <si>
    <t>KO1 CTRL 0 - WT Ctrl 0            4.40        4.49  ( -4.52, 13.32)     0.98     0.330</t>
  </si>
  <si>
    <t>KO1 DR 0 - WT Ctrl 0             -3.20        4.49  (-12.12,  5.72)    -0.71     0.478</t>
  </si>
  <si>
    <t>KO2 CTRL 0 - WT Ctrl 0            9.50        4.49  (  0.58, 18.42)     2.12     0.037</t>
  </si>
  <si>
    <t>KO2 DR 0 - WT Ctrl 0             -5.40        4.49  (-14.32,  3.52)    -1.20     0.232</t>
  </si>
  <si>
    <t>OXSAIL Ctrl  - WT Dr 0           11.80        4.49  (  2.88, 20.72)     2.63     0.010</t>
  </si>
  <si>
    <t>OXSAIL Dr 0 - WT Dr 0             3.70        4.49  ( -5.22, 12.62)     0.82     0.412</t>
  </si>
  <si>
    <t>pHx3 Ctrl 0 - WT Dr 0             8.00        4.49  ( -0.92, 16.92)     1.78     0.078</t>
  </si>
  <si>
    <t>pHx3 Dr 0 - WT Dr 0              -3.40        4.49  (-12.32,  5.52)    -0.76     0.451</t>
  </si>
  <si>
    <t>KO1 CTRL 0 - WT Dr 0              4.00        4.49  ( -4.92, 12.92)     0.89     0.375</t>
  </si>
  <si>
    <t>KO1 DR 0 - WT Dr 0               -3.60        4.49  (-12.52,  5.32)    -0.80     0.425</t>
  </si>
  <si>
    <t>KO2 CTRL 0 - WT Dr 0              9.10        4.49  (  0.18, 18.02)     2.03     0.046</t>
  </si>
  <si>
    <t>KO2 DR 0 - WT Dr 0               -5.80        4.49  (-14.72,  3.12)    -1.29     0.200</t>
  </si>
  <si>
    <t>OXSAIL Dr 0 - OXSAIL Ctrl        -8.10        4.49  (-17.02,  0.82)    -1.80     0.075</t>
  </si>
  <si>
    <t>pHx3 Ctrl 0 - OXSAIL Ctrl        -3.80        4.49  (-12.72,  5.12)    -0.85     0.400</t>
  </si>
  <si>
    <t>pHx3 Dr 0 - OXSAIL Ctrl         -15.20        4.49  (-24.12, -6.28)    -3.39     0.001</t>
  </si>
  <si>
    <t>KO1 CTRL 0 - OXSAIL Ctrl         -7.80        4.49  (-16.72,  1.12)    -1.74     0.086</t>
  </si>
  <si>
    <t>KO1 DR 0 - OXSAIL Ctrl          -15.40        4.49  (-24.32, -6.48)    -3.43     0.001</t>
  </si>
  <si>
    <t>KO2 CTRL 0 - OXSAIL Ctrl         -2.70        4.49  (-11.62,  6.22)    -0.60     0.549</t>
  </si>
  <si>
    <t>KO2 DR 0 - OXSAIL Ctrl          -17.60        4.49  (-26.52, -8.68)    -3.92     0.000</t>
  </si>
  <si>
    <t>pHx3 Ctrl 0 - OXSAIL Dr 0         4.30        4.49  ( -4.62, 13.22)     0.96     0.341</t>
  </si>
  <si>
    <t>pHx3 Dr 0 - OXSAIL Dr 0          -7.10        4.49  (-16.02,  1.82)    -1.58     0.117</t>
  </si>
  <si>
    <t>KO1 CTRL 0 - OXSAIL Dr 0          0.30        4.49  ( -8.62,  9.22)     0.07     0.947</t>
  </si>
  <si>
    <t>KO1 DR 0 - OXSAIL Dr 0           -7.30        4.49  (-16.22,  1.62)    -1.63     0.107</t>
  </si>
  <si>
    <t>KO2 CTRL 0 - OXSAIL Dr 0          5.40        4.49  ( -3.52, 14.32)     1.20     0.232</t>
  </si>
  <si>
    <t>KO2 DR 0 - OXSAIL Dr 0           -9.50        4.49  (-18.42, -0.58)    -2.12     0.037</t>
  </si>
  <si>
    <t>pHx3 Dr 0 - pHx3 Ctrl 0         -11.40        4.49  (-20.32, -2.48)    -2.54     0.013</t>
  </si>
  <si>
    <t>KO1 CTRL 0 - pHx3 Ctrl 0         -4.00        4.49  (-12.92,  4.92)    -0.89     0.375</t>
  </si>
  <si>
    <t>KO1 DR 0 - pHx3 Ctrl 0          -11.60        4.49  (-20.52, -2.68)    -2.58     0.011</t>
  </si>
  <si>
    <t>KO2 CTRL 0 - pHx3 Ctrl 0          1.10        4.49  ( -7.82, 10.02)     0.25     0.807</t>
  </si>
  <si>
    <t>KO2 DR 0 - pHx3 Ctrl 0          -13.80        4.49  (-22.72, -4.88)    -3.07     0.003</t>
  </si>
  <si>
    <t>KO1 CTRL 0 - pHx3 Dr 0            7.40        4.49  ( -1.52, 16.32)     1.65     0.103</t>
  </si>
  <si>
    <t>KO1 DR 0 - pHx3 Dr 0             -0.20        4.49  ( -9.12,  8.72)    -0.04     0.965</t>
  </si>
  <si>
    <t>KO2 CTRL 0 - pHx3 Dr 0           12.50        4.49  (  3.58, 21.42)     2.78     0.007</t>
  </si>
  <si>
    <t>KO2 DR 0 - pHx3 Dr 0             -2.40        4.49  (-11.32,  6.52)    -0.53     0.594</t>
  </si>
  <si>
    <t>KO1 DR 0 - KO1 CTRL 0            -7.60        4.49  (-16.52,  1.32)    -1.69     0.094</t>
  </si>
  <si>
    <t>KO2 CTRL 0 - KO1 CTRL 0           5.10        4.49  ( -3.82, 14.02)     1.14     0.259</t>
  </si>
  <si>
    <t>KO2 DR 0 - KO1 CTRL 0            -9.80        4.49  (-18.72, -0.88)    -2.18     0.032</t>
  </si>
  <si>
    <t>KO2 CTRL 0 - KO1 DR 0            12.70        4.49  (  3.78, 21.62)     2.83     0.006</t>
  </si>
  <si>
    <t>KO2 DR 0 - KO1 DR 0              -2.20        4.49  (-11.12,  6.72)    -0.49     0.625</t>
  </si>
  <si>
    <t>KO2 DR 0 - KO2 CTRL 0           -14.90        4.49  (-23.82, -5.98)    -3.32     0.001</t>
  </si>
  <si>
    <t>Simultaneous confidence level = 38.96%</t>
  </si>
  <si>
    <t xml:space="preserve">Fisher Individual 95% CIs </t>
  </si>
  <si>
    <t xml:space="preserve">Dunnett Multiple Comparisons with a Control </t>
  </si>
  <si>
    <t>Grouping Information Using the Dunnett Method and 95% Confidence</t>
  </si>
  <si>
    <t>Factor                N    Mean  Grouping</t>
  </si>
  <si>
    <t>WT Ctrl 0 (control)  10   93.50  A</t>
  </si>
  <si>
    <t>OXSAIL Ctrl 0        10  105.70  A</t>
  </si>
  <si>
    <t>KO2 CTRL 0           10  103.00  A</t>
  </si>
  <si>
    <t>pHx3 Ctrl 0          10  101.90  A</t>
  </si>
  <si>
    <t>KO1 CTRL 0           10   97.90  A</t>
  </si>
  <si>
    <t>OXSAIL Dr 0          10   97.60  A</t>
  </si>
  <si>
    <t>WT Dr 0              10   93.90  A</t>
  </si>
  <si>
    <t>pHx3 Dr 0            10   90.50  A</t>
  </si>
  <si>
    <t>KO1 DR 0             10   90.30  A</t>
  </si>
  <si>
    <t>KO2 DR 0             10   88.10  A</t>
  </si>
  <si>
    <t>Means not labeled with the letter A are significantly different from the control level mean.</t>
  </si>
  <si>
    <t>Dunnett Simultaneous Tests for Level Mean - Control Mean</t>
  </si>
  <si>
    <t xml:space="preserve">                          Difference       SE of                            Adjusted</t>
  </si>
  <si>
    <t>Difference of Levels        of Means  Difference       95% CI      T-Value   P-Value</t>
  </si>
  <si>
    <t>WT Dr 0 - WT Ctrl 0             0.40        4.49  (-11.91, 12.71)     0.09     1.000</t>
  </si>
  <si>
    <t>OXSAIL Ctrl  - WT Ctrl 0       12.20        4.49  ( -0.11, 24.51)     2.72     0.053</t>
  </si>
  <si>
    <t>OXSAIL Dr 0 - WT Ctrl 0         4.10        4.49  ( -8.21, 16.41)     0.91     0.941</t>
  </si>
  <si>
    <t>pHx3 Ctrl 0 - WT Ctrl 0         8.40        4.49  ( -3.91, 20.71)     1.87     0.327</t>
  </si>
  <si>
    <t>pHx3 Dr 0 - WT Ctrl 0          -3.00        4.49  (-15.31,  9.31)    -0.67     0.991</t>
  </si>
  <si>
    <t>KO1 CTRL 0 - WT Ctrl 0          4.40        4.49  ( -7.91, 16.71)     0.98     0.915</t>
  </si>
  <si>
    <t>KO1 DR 0 - WT Ctrl 0           -3.20        4.49  (-15.51,  9.11)    -0.71     0.987</t>
  </si>
  <si>
    <t>KO2 CTRL 0 - WT Ctrl 0          9.50        4.49  ( -2.81, 21.81)     2.12     0.207</t>
  </si>
  <si>
    <t>KO2 DR 0 - WT Ctrl 0           -5.40        4.49  (-17.71,  6.91)    -1.20     0.791</t>
  </si>
  <si>
    <t>Individual confidence level = 99.26%</t>
  </si>
  <si>
    <t xml:space="preserve">Dunnett Simultaneous 95% CIs </t>
  </si>
  <si>
    <t xml:space="preserve">Interval Plot of WT Ctrl 0, WT Dr 0, ... </t>
  </si>
  <si>
    <t xml:space="preserve">Residual Plots for WT Ctrl 0, WT Dr 0, ... </t>
  </si>
  <si>
    <t xml:space="preserve">Test for Equal Variances: WT Ctrl 7, WT Dr 7, OXSAIL Ctrl , OXSAIL Dr 7, pHx3 Ctrl 7, ... </t>
  </si>
  <si>
    <t xml:space="preserve">    WT Ctrl 7  10  25.7553  (14.9538,  61.670)</t>
  </si>
  <si>
    <t xml:space="preserve">      WT Dr 7  10  30.7984  (14.9513,  88.200)</t>
  </si>
  <si>
    <t>OXSAIL Ctrl 7  10  38.5665  (11.4588, 180.458)</t>
  </si>
  <si>
    <t xml:space="preserve">  OXSAIL Dr 7  10  25.5560  ( 8.7934, 103.257)</t>
  </si>
  <si>
    <t xml:space="preserve">  pHx3 Ctrl 7  10  69.0237  (38.4028, 172.475)</t>
  </si>
  <si>
    <t xml:space="preserve">    pHx3 Dr 7  10  31.1842  (17.6522,  76.588)</t>
  </si>
  <si>
    <t xml:space="preserve">   KO1 CTRL 7  10  52.1563  (33.2127, 113.868)</t>
  </si>
  <si>
    <t xml:space="preserve">     KO1 DR 7  10  23.2006  ( 6.7181, 111.389)</t>
  </si>
  <si>
    <t xml:space="preserve">   KO2 CTRL 7  10  61.0582  (39.8054, 130.208)</t>
  </si>
  <si>
    <t xml:space="preserve">     KO2 DR 7  10  34.3544  (18.1725,  90.290)</t>
  </si>
  <si>
    <t>Multiple comparisons          —    0.049</t>
  </si>
  <si>
    <t>Levene                     2.35    0.020</t>
  </si>
  <si>
    <t xml:space="preserve">Test for Equal Variances: WT Ctrl 7, WT Dr 7, OXSAIL Ctrl,... </t>
  </si>
  <si>
    <t xml:space="preserve">One-way ANOVA: WT Ctrl 7, WT Dr 7, OXSAIL Ctrl , OXSAIL Dr 7, pHx3 Ctrl 7, pHx3 Dr 7, ... </t>
  </si>
  <si>
    <t>Factor      10  WT Ctrl 7, WT Dr 7, OXSAIL Ctrl 7, OXSAIL Dr 7, pHx3 Ctrl 7, pHx3 Dr 7, KO1</t>
  </si>
  <si>
    <t xml:space="preserve">                CTRL 7, KO1 DR 7, KO2 CTRL 7, KO2 DR 7</t>
  </si>
  <si>
    <t>Factor   9  372576   41397    23.45    0.000</t>
  </si>
  <si>
    <t>Error   90  158904    1766</t>
  </si>
  <si>
    <t>Total   99  531480</t>
  </si>
  <si>
    <t>42.0190  70.10%     67.11%      63.09%</t>
  </si>
  <si>
    <t>WT Ctrl 7      10  253.00  25.76  (226.60, 279.40)</t>
  </si>
  <si>
    <t>WT Dr 7        10  176.90  30.80  (150.50, 203.30)</t>
  </si>
  <si>
    <t>OXSAIL Ctrl 7  10   311.6   38.6  ( 285.2,  338.0)</t>
  </si>
  <si>
    <t>OXSAIL Dr 7    10  194.00  25.56  (167.60, 220.40)</t>
  </si>
  <si>
    <t>pHx3 Ctrl 7    10   303.5   69.0  ( 277.1,  329.9)</t>
  </si>
  <si>
    <t>pHx3 Dr 7      10  162.70  31.18  (136.30, 189.10)</t>
  </si>
  <si>
    <t>KO1 CTRL 7     10   270.5   52.2  ( 244.1,  296.9)</t>
  </si>
  <si>
    <t>KO1 DR 7       10  157.60  23.20  (131.20, 184.00)</t>
  </si>
  <si>
    <t>KO2 CTRL 7     10   292.1   61.1  ( 265.7,  318.5)</t>
  </si>
  <si>
    <t>KO2 DR 7       10   157.0   34.4  ( 130.6,  183.4)</t>
  </si>
  <si>
    <t>Pooled StDev = 42.0190</t>
  </si>
  <si>
    <t>OXSAIL Ctrl 7  10   311.6  A</t>
  </si>
  <si>
    <t>pHx3 Ctrl 7    10   303.5  A</t>
  </si>
  <si>
    <t>KO2 CTRL 7     10   292.1  A</t>
  </si>
  <si>
    <t>KO1 CTRL 7     10   270.5  A</t>
  </si>
  <si>
    <t>WT Ctrl 7      10  253.00  A B</t>
  </si>
  <si>
    <t>OXSAIL Dr 7    10  194.00    B C</t>
  </si>
  <si>
    <t>WT Dr 7        10  176.90      C</t>
  </si>
  <si>
    <t>pHx3 Dr 7      10  162.70      C</t>
  </si>
  <si>
    <t>KO1 DR 7       10  157.60      C</t>
  </si>
  <si>
    <t>KO2 DR 7       10   157.0      C</t>
  </si>
  <si>
    <t>WT Dr 7 - WT Ctrl 7              -76.1        18.8  (-137.1, -15.1)    -4.05     0.004</t>
  </si>
  <si>
    <t>OXSAIL Ctrl  - WT Ctrl 7          58.6        18.8  (  -2.4, 119.6)     3.12     0.070</t>
  </si>
  <si>
    <t>OXSAIL Dr 7 - WT Ctrl 7          -59.0        18.8  (-120.0,   2.0)    -3.14     0.066</t>
  </si>
  <si>
    <t>pHx3 Ctrl 7 - WT Ctrl 7           50.5        18.8  ( -10.5, 111.5)     2.69     0.195</t>
  </si>
  <si>
    <t>pHx3 Dr 7 - WT Ctrl 7            -90.3        18.8  (-151.3, -29.3)    -4.81     0.000</t>
  </si>
  <si>
    <t>KO1 CTRL 7 - WT Ctrl 7            17.5        18.8  ( -43.5,  78.5)     0.93     0.995</t>
  </si>
  <si>
    <t>KO1 DR 7 - WT Ctrl 7             -95.4        18.8  (-156.4, -34.4)    -5.08     0.000</t>
  </si>
  <si>
    <t>KO2 CTRL 7 - WT Ctrl 7            39.1        18.8  ( -21.9, 100.1)     2.08     0.546</t>
  </si>
  <si>
    <t>KO2 DR 7 - WT Ctrl 7             -96.0        18.8  (-157.0, -35.0)    -5.11     0.000</t>
  </si>
  <si>
    <t>OXSAIL Ctrl  - WT Dr 7           134.7        18.8  (  73.7, 195.7)     7.17     0.000</t>
  </si>
  <si>
    <t>OXSAIL Dr 7 - WT Dr 7             17.1        18.8  ( -43.9,  78.1)     0.91     0.996</t>
  </si>
  <si>
    <t>pHx3 Ctrl 7 - WT Dr 7            126.6        18.8  (  65.6, 187.6)     6.74     0.000</t>
  </si>
  <si>
    <t>pHx3 Dr 7 - WT Dr 7              -14.2        18.8  ( -75.2,  46.8)    -0.76     0.999</t>
  </si>
  <si>
    <t>KO1 CTRL 7 - WT Dr 7              93.6        18.8  (  32.6, 154.6)     4.98     0.000</t>
  </si>
  <si>
    <t>KO1 DR 7 - WT Dr 7               -19.3        18.8  ( -80.3,  41.7)    -1.03     0.990</t>
  </si>
  <si>
    <t>KO2 CTRL 7 - WT Dr 7             115.2        18.8  (  54.2, 176.2)     6.13     0.000</t>
  </si>
  <si>
    <t>KO2 DR 7 - WT Dr 7               -19.9        18.8  ( -80.9,  41.1)    -1.06     0.987</t>
  </si>
  <si>
    <t>OXSAIL Dr 7 - OXSAIL Ctrl       -117.6        18.8  (-178.6, -56.6)    -6.26     0.000</t>
  </si>
  <si>
    <t>pHx3 Ctrl 7 - OXSAIL Ctrl         -8.1        18.8  ( -69.1,  52.9)    -0.43     1.000</t>
  </si>
  <si>
    <t>pHx3 Dr 7 - OXSAIL Ctrl         -148.9        18.8  (-209.9, -87.9)    -7.92     0.000</t>
  </si>
  <si>
    <t>KO1 CTRL 7 - OXSAIL Ctrl         -41.1        18.8  (-102.1,  19.9)    -2.19     0.473</t>
  </si>
  <si>
    <t>KO1 DR 7 - OXSAIL Ctrl          -154.0        18.8  (-215.0, -93.0)    -8.20     0.000</t>
  </si>
  <si>
    <t>KO2 CTRL 7 - OXSAIL Ctrl         -19.5        18.8  ( -80.5,  41.5)    -1.04     0.989</t>
  </si>
  <si>
    <t>KO2 DR 7 - OXSAIL Ctrl          -154.6        18.8  (-215.6, -93.6)    -8.23     0.000</t>
  </si>
  <si>
    <t>pHx3 Ctrl 7 - OXSAIL Dr 7        109.5        18.8  (  48.5, 170.5)     5.83     0.000</t>
  </si>
  <si>
    <t>pHx3 Dr 7 - OXSAIL Dr 7          -31.3        18.8  ( -92.3,  29.7)    -1.67     0.811</t>
  </si>
  <si>
    <t>KO1 CTRL 7 - OXSAIL Dr 7          76.5        18.8  (  15.5, 137.5)     4.07     0.004</t>
  </si>
  <si>
    <t>KO1 DR 7 - OXSAIL Dr 7           -36.4        18.8  ( -97.4,  24.6)    -1.94     0.644</t>
  </si>
  <si>
    <t>KO2 CTRL 7 - OXSAIL Dr 7          98.1        18.8  (  37.1, 159.1)     5.22     0.000</t>
  </si>
  <si>
    <t>KO2 DR 7 - OXSAIL Dr 7           -37.0        18.8  ( -98.0,  24.0)    -1.97     0.623</t>
  </si>
  <si>
    <t>pHx3 Dr 7 - pHx3 Ctrl 7         -140.8        18.8  (-201.8, -79.8)    -7.49     0.000</t>
  </si>
  <si>
    <t>KO1 CTRL 7 - pHx3 Ctrl 7         -33.0        18.8  ( -94.0,  28.0)    -1.76     0.760</t>
  </si>
  <si>
    <t>KO1 DR 7 - pHx3 Ctrl 7          -145.9        18.8  (-206.9, -84.9)    -7.76     0.000</t>
  </si>
  <si>
    <t>KO2 CTRL 7 - pHx3 Ctrl 7         -11.4        18.8  ( -72.4,  49.6)    -0.61     1.000</t>
  </si>
  <si>
    <t>KO2 DR 7 - pHx3 Ctrl 7          -146.5        18.8  (-207.5, -85.5)    -7.80     0.000</t>
  </si>
  <si>
    <t>KO1 CTRL 7 - pHx3 Dr 7           107.8        18.8  (  46.8, 168.8)     5.74     0.000</t>
  </si>
  <si>
    <t>KO1 DR 7 - pHx3 Dr 7              -5.1        18.8  ( -66.1,  55.9)    -0.27     1.000</t>
  </si>
  <si>
    <t>KO2 CTRL 7 - pHx3 Dr 7           129.4        18.8  (  68.4, 190.4)     6.89     0.000</t>
  </si>
  <si>
    <t>KO2 DR 7 - pHx3 Dr 7              -5.7        18.8  ( -66.7,  55.3)    -0.30     1.000</t>
  </si>
  <si>
    <t>KO1 DR 7 - KO1 CTRL 7           -112.9        18.8  (-173.9, -51.9)    -6.01     0.000</t>
  </si>
  <si>
    <t>KO2 CTRL 7 - KO1 CTRL 7           21.6        18.8  ( -39.4,  82.6)     1.15     0.978</t>
  </si>
  <si>
    <t>KO2 DR 7 - KO1 CTRL 7           -113.5        18.8  (-174.5, -52.5)    -6.04     0.000</t>
  </si>
  <si>
    <t>KO2 CTRL 7 - KO1 DR 7            134.5        18.8  (  73.5, 195.5)     7.16     0.000</t>
  </si>
  <si>
    <t>KO2 DR 7 - KO1 DR 7               -0.6        18.8  ( -61.6,  60.4)    -0.03     1.000</t>
  </si>
  <si>
    <t>KO2 DR 7 - KO2 CTRL 7           -135.1        18.8  (-196.1, -74.1)    -7.19     0.000</t>
  </si>
  <si>
    <t>pHx3 Ctrl 7    10   303.5  A B</t>
  </si>
  <si>
    <t>KO2 CTRL 7     10   292.1  A B</t>
  </si>
  <si>
    <t>KO1 CTRL 7     10   270.5    B C</t>
  </si>
  <si>
    <t>WT Ctrl 7      10  253.00      C</t>
  </si>
  <si>
    <t>OXSAIL Dr 7    10  194.00        D</t>
  </si>
  <si>
    <t>WT Dr 7        10  176.90        D</t>
  </si>
  <si>
    <t>pHx3 Dr 7      10  162.70        D</t>
  </si>
  <si>
    <t>KO1 DR 7       10  157.60        D</t>
  </si>
  <si>
    <t>KO2 DR 7       10   157.0        D</t>
  </si>
  <si>
    <t xml:space="preserve">                            Difference       SE of                             Adjusted</t>
  </si>
  <si>
    <t>Difference of Levels          of Means  Difference       95% CI       T-Value   P-Value</t>
  </si>
  <si>
    <t>WT Dr 7 - WT Ctrl 7              -76.1        18.8  (-113.4,  -38.8)    -4.05     0.000</t>
  </si>
  <si>
    <t>OXSAIL Ctrl  - WT Ctrl 7          58.6        18.8  (  21.3,   95.9)     3.12     0.002</t>
  </si>
  <si>
    <t>OXSAIL Dr 7 - WT Ctrl 7          -59.0        18.8  ( -96.3,  -21.7)    -3.14     0.002</t>
  </si>
  <si>
    <t>pHx3 Ctrl 7 - WT Ctrl 7           50.5        18.8  (  13.2,   87.8)     2.69     0.009</t>
  </si>
  <si>
    <t>pHx3 Dr 7 - WT Ctrl 7            -90.3        18.8  (-127.6,  -53.0)    -4.81     0.000</t>
  </si>
  <si>
    <t>KO1 CTRL 7 - WT Ctrl 7            17.5        18.8  ( -19.8,   54.8)     0.93     0.354</t>
  </si>
  <si>
    <t>KO1 DR 7 - WT Ctrl 7             -95.4        18.8  (-132.7,  -58.1)    -5.08     0.000</t>
  </si>
  <si>
    <t>KO2 CTRL 7 - WT Ctrl 7            39.1        18.8  (   1.8,   76.4)     2.08     0.040</t>
  </si>
  <si>
    <t>KO2 DR 7 - WT Ctrl 7             -96.0        18.8  (-133.3,  -58.7)    -5.11     0.000</t>
  </si>
  <si>
    <t>OXSAIL Ctrl  - WT Dr 7           134.7        18.8  (  97.4,  172.0)     7.17     0.000</t>
  </si>
  <si>
    <t>OXSAIL Dr 7 - WT Dr 7             17.1        18.8  ( -20.2,   54.4)     0.91     0.365</t>
  </si>
  <si>
    <t>pHx3 Ctrl 7 - WT Dr 7            126.6        18.8  (  89.3,  163.9)     6.74     0.000</t>
  </si>
  <si>
    <t>pHx3 Dr 7 - WT Dr 7              -14.2        18.8  ( -51.5,   23.1)    -0.76     0.452</t>
  </si>
  <si>
    <t>KO1 CTRL 7 - WT Dr 7              93.6        18.8  (  56.3,  130.9)     4.98     0.000</t>
  </si>
  <si>
    <t>KO1 DR 7 - WT Dr 7               -19.3        18.8  ( -56.6,   18.0)    -1.03     0.307</t>
  </si>
  <si>
    <t>KO2 CTRL 7 - WT Dr 7             115.2        18.8  (  77.9,  152.5)     6.13     0.000</t>
  </si>
  <si>
    <t>KO2 DR 7 - WT Dr 7               -19.9        18.8  ( -57.2,   17.4)    -1.06     0.292</t>
  </si>
  <si>
    <t>OXSAIL Dr 7 - OXSAIL Ctrl       -117.6        18.8  (-154.9,  -80.3)    -6.26     0.000</t>
  </si>
  <si>
    <t>pHx3 Ctrl 7 - OXSAIL Ctrl         -8.1        18.8  ( -45.4,   29.2)    -0.43     0.667</t>
  </si>
  <si>
    <t>pHx3 Dr 7 - OXSAIL Ctrl         -148.9        18.8  (-186.2, -111.6)    -7.92     0.000</t>
  </si>
  <si>
    <t>KO1 CTRL 7 - OXSAIL Ctrl         -41.1        18.8  ( -78.4,   -3.8)    -2.19     0.031</t>
  </si>
  <si>
    <t>KO1 DR 7 - OXSAIL Ctrl          -154.0        18.8  (-191.3, -116.7)    -8.20     0.000</t>
  </si>
  <si>
    <t>KO2 CTRL 7 - OXSAIL Ctrl         -19.5        18.8  ( -56.8,   17.8)    -1.04     0.302</t>
  </si>
  <si>
    <t>KO2 DR 7 - OXSAIL Ctrl          -154.6        18.8  (-191.9, -117.3)    -8.23     0.000</t>
  </si>
  <si>
    <t>pHx3 Ctrl 7 - OXSAIL Dr 7        109.5        18.8  (  72.2,  146.8)     5.83     0.000</t>
  </si>
  <si>
    <t>pHx3 Dr 7 - OXSAIL Dr 7          -31.3        18.8  ( -68.6,    6.0)    -1.67     0.099</t>
  </si>
  <si>
    <t>KO1 CTRL 7 - OXSAIL Dr 7          76.5        18.8  (  39.2,  113.8)     4.07     0.000</t>
  </si>
  <si>
    <t>KO1 DR 7 - OXSAIL Dr 7           -36.4        18.8  ( -73.7,    0.9)    -1.94     0.056</t>
  </si>
  <si>
    <t>KO2 CTRL 7 - OXSAIL Dr 7          98.1        18.8  (  60.8,  135.4)     5.22     0.000</t>
  </si>
  <si>
    <t>KO2 DR 7 - OXSAIL Dr 7           -37.0        18.8  ( -74.3,    0.3)    -1.97     0.052</t>
  </si>
  <si>
    <t>pHx3 Dr 7 - pHx3 Ctrl 7         -140.8        18.8  (-178.1, -103.5)    -7.49     0.000</t>
  </si>
  <si>
    <t>KO1 CTRL 7 - pHx3 Ctrl 7         -33.0        18.8  ( -70.3,    4.3)    -1.76     0.082</t>
  </si>
  <si>
    <t>KO1 DR 7 - pHx3 Ctrl 7          -145.9        18.8  (-183.2, -108.6)    -7.76     0.000</t>
  </si>
  <si>
    <t>KO2 CTRL 7 - pHx3 Ctrl 7         -11.4        18.8  ( -48.7,   25.9)    -0.61     0.546</t>
  </si>
  <si>
    <t>KO2 DR 7 - pHx3 Ctrl 7          -146.5        18.8  (-183.8, -109.2)    -7.80     0.000</t>
  </si>
  <si>
    <t>KO1 CTRL 7 - pHx3 Dr 7           107.8        18.8  (  70.5,  145.1)     5.74     0.000</t>
  </si>
  <si>
    <t>KO1 DR 7 - pHx3 Dr 7              -5.1        18.8  ( -42.4,   32.2)    -0.27     0.787</t>
  </si>
  <si>
    <t>KO2 CTRL 7 - pHx3 Dr 7           129.4        18.8  (  92.1,  166.7)     6.89     0.000</t>
  </si>
  <si>
    <t>KO2 DR 7 - pHx3 Dr 7              -5.7        18.8  ( -43.0,   31.6)    -0.30     0.762</t>
  </si>
  <si>
    <t>KO1 DR 7 - KO1 CTRL 7           -112.9        18.8  (-150.2,  -75.6)    -6.01     0.000</t>
  </si>
  <si>
    <t>KO2 CTRL 7 - KO1 CTRL 7           21.6        18.8  ( -15.7,   58.9)     1.15     0.253</t>
  </si>
  <si>
    <t>KO2 DR 7 - KO1 CTRL 7           -113.5        18.8  (-150.8,  -76.2)    -6.04     0.000</t>
  </si>
  <si>
    <t>KO2 CTRL 7 - KO1 DR 7            134.5        18.8  (  97.2,  171.8)     7.16     0.000</t>
  </si>
  <si>
    <t>KO2 DR 7 - KO1 DR 7               -0.6        18.8  ( -37.9,   36.7)    -0.03     0.975</t>
  </si>
  <si>
    <t>KO2 DR 7 - KO2 CTRL 7           -135.1        18.8  (-172.4,  -97.8)    -7.19     0.000</t>
  </si>
  <si>
    <t>WT Ctrl 7 (control)  10  253.00  A</t>
  </si>
  <si>
    <t>OXSAIL Ctrl 7        10   311.6</t>
  </si>
  <si>
    <t>pHx3 Ctrl 7          10   303.5  A</t>
  </si>
  <si>
    <t>KO2 CTRL 7           10   292.1  A</t>
  </si>
  <si>
    <t>KO1 CTRL 7           10   270.5  A</t>
  </si>
  <si>
    <t>OXSAIL Dr 7          10  194.00</t>
  </si>
  <si>
    <t>WT Dr 7              10  176.90</t>
  </si>
  <si>
    <t>pHx3 Dr 7            10  162.70</t>
  </si>
  <si>
    <t>KO1 DR 7             10  157.60</t>
  </si>
  <si>
    <t>KO2 DR 7             10   157.0</t>
  </si>
  <si>
    <t>WT Dr 7 - WT Ctrl 7            -76.1        18.8  (-127.6, -24.6)    -4.05     0.001</t>
  </si>
  <si>
    <t>OXSAIL Ctrl  - WT Ctrl 7        58.6        18.8  (   7.1, 110.1)     3.12     0.018</t>
  </si>
  <si>
    <t>OXSAIL Dr 7 - WT Ctrl 7        -59.0        18.8  (-110.5,  -7.5)    -3.14     0.017</t>
  </si>
  <si>
    <t>pHx3 Ctrl 7 - WT Ctrl 7         50.5        18.8  (  -1.0, 102.0)     2.69     0.057</t>
  </si>
  <si>
    <t>pHx3 Dr 7 - WT Ctrl 7          -90.3        18.8  (-141.8, -38.8)    -4.81     0.000</t>
  </si>
  <si>
    <t>KO1 CTRL 7 - WT Ctrl 7          17.5        18.8  ( -34.0,  69.0)     0.93     0.935</t>
  </si>
  <si>
    <t>KO1 DR 7 - WT Ctrl 7           -95.4        18.8  (-146.9, -43.9)    -5.08     0.000</t>
  </si>
  <si>
    <t>KO2 CTRL 7 - WT Ctrl 7          39.1        18.8  ( -12.4,  90.6)     2.08     0.222</t>
  </si>
  <si>
    <t>KO2 DR 7 - WT Ctrl 7           -96.0        18.8  (-147.5, -44.5)    -5.11     0.000</t>
  </si>
  <si>
    <t xml:space="preserve">Interval Plot of WT Ctrl 7, WT Dr 7, ... </t>
  </si>
  <si>
    <t xml:space="preserve">Residual Plots for WT Ctrl 7, WT Dr 7, ... </t>
  </si>
  <si>
    <t xml:space="preserve">Test for Equal Variances: WT Ctrl 14, WT Dr 14, OXSAIL Ctrl , OXSAIL Dr 14, pHx3 Ctrl 14, ... </t>
  </si>
  <si>
    <t xml:space="preserve">        Sample   N    StDev          CI</t>
  </si>
  <si>
    <t xml:space="preserve">    WT Ctrl 14  10  23.0750  (13.6669,  54.163)</t>
  </si>
  <si>
    <t xml:space="preserve">      WT Dr 14  10  26.0205  (13.8121,  68.150)</t>
  </si>
  <si>
    <t>OXSAIL Ctrl 14  10  37.2022  (13.4178, 143.400)</t>
  </si>
  <si>
    <t xml:space="preserve">  OXSAIL Dr 14  10  20.2224  (10.9104,  52.109)</t>
  </si>
  <si>
    <t xml:space="preserve">  pHx3 Ctrl 14  10  70.8887  (43.9283, 159.038)</t>
  </si>
  <si>
    <t xml:space="preserve">    pHx3 Dr 14  10  35.0557  (21.9732,  77.753)</t>
  </si>
  <si>
    <t xml:space="preserve">   KO1 CTRL 14  10  47.5203  (30.8418, 101.791)</t>
  </si>
  <si>
    <t xml:space="preserve">     KO1 DR 14  10  24.9435  ( 8.3938, 103.050)</t>
  </si>
  <si>
    <t xml:space="preserve">   KO2 CTRL 14  10  59.8648  (40.7821, 122.170)</t>
  </si>
  <si>
    <t xml:space="preserve">     KO2 DR 14  10  37.2952  (19.1201, 101.137)</t>
  </si>
  <si>
    <t>Multiple comparisons          —    0.006</t>
  </si>
  <si>
    <t>Levene                     2.71    0.008</t>
  </si>
  <si>
    <t xml:space="preserve">Test for Equal Variances: WT Ctrl 14, WT Dr 14, OXSAIL Ctrl,... </t>
  </si>
  <si>
    <t xml:space="preserve">One-way ANOVA: WT Ctrl 14, WT Dr 14, OXSAIL Ctrl , OXSAIL Dr 14, pHx3 Ctrl 14, ... </t>
  </si>
  <si>
    <t>Factor      10  WT Ctrl 14, WT Dr 14, OXSAIL Ctrl 14, OXSAIL Dr 14, pHx3 Ctrl 14, pHx3 Dr 14,</t>
  </si>
  <si>
    <t xml:space="preserve">                KO1 CTRL 14, KO1 DR 14, KO2 CTRL 14, KO2 DR 14</t>
  </si>
  <si>
    <t>Factor   9  593736   65971    38.55    0.000</t>
  </si>
  <si>
    <t>Error   90  154005    1711</t>
  </si>
  <si>
    <t>Total   99  747741</t>
  </si>
  <si>
    <t>41.3662  79.40%     77.34%      74.57%</t>
  </si>
  <si>
    <t>Factor           N    Mean  StDev       95% CI</t>
  </si>
  <si>
    <t>WT Ctrl 14      10  361.70  23.07  (335.71, 387.69)</t>
  </si>
  <si>
    <t>WT Dr 14        10  253.80  26.02  (227.81, 279.79)</t>
  </si>
  <si>
    <t>OXSAIL Ctrl 14  10   420.0   37.2  ( 394.0,  446.0)</t>
  </si>
  <si>
    <t>OXSAIL Dr 14    10  296.50  20.22  (270.51, 322.49)</t>
  </si>
  <si>
    <t>pHx3 Ctrl 14    10   412.9   70.9  ( 386.9,  438.9)</t>
  </si>
  <si>
    <t>pHx3 Dr 14      10   240.3   35.1  ( 214.3,  266.3)</t>
  </si>
  <si>
    <t>KO1 CTRL 14     10   378.2   47.5  ( 352.2,  404.2)</t>
  </si>
  <si>
    <t>KO1 DR 14       10  223.20  24.94  (197.21, 249.19)</t>
  </si>
  <si>
    <t>KO2 CTRL 14     10   395.3   59.9  ( 369.3,  421.3)</t>
  </si>
  <si>
    <t>KO2 DR 14       10   223.6   37.3  ( 197.6,  249.6)</t>
  </si>
  <si>
    <t>Pooled StDev = 41.3662</t>
  </si>
  <si>
    <t>Factor           N    Mean  Grouping</t>
  </si>
  <si>
    <t>OXSAIL Ctrl 14  10   420.0  A</t>
  </si>
  <si>
    <t>pHx3 Ctrl 14    10   412.9  A</t>
  </si>
  <si>
    <t>KO2 CTRL 14     10   395.3  A</t>
  </si>
  <si>
    <t>KO1 CTRL 14     10   378.2  A</t>
  </si>
  <si>
    <t>WT Ctrl 14      10  361.70  A</t>
  </si>
  <si>
    <t>OXSAIL Dr 14    10  296.50    B</t>
  </si>
  <si>
    <t>WT Dr 14        10  253.80    B C</t>
  </si>
  <si>
    <t>pHx3 Dr 14      10   240.3    B C</t>
  </si>
  <si>
    <t>KO2 DR 14       10   223.6      C</t>
  </si>
  <si>
    <t>KO1 DR 14       10  223.20      C</t>
  </si>
  <si>
    <t xml:space="preserve">                             Difference       SE of                             Adjusted</t>
  </si>
  <si>
    <t>Difference of Levels           of Means  Difference       95% CI       T-Value   P-Value</t>
  </si>
  <si>
    <t>WT Dr 14 - WT Ctrl 14            -107.9        18.5  (-167.9,  -47.9)    -5.83     0.000</t>
  </si>
  <si>
    <t>OXSAIL Ctrl  - WT Ctrl 14          58.3        18.5  (  -1.7,  118.3)     3.15     0.064</t>
  </si>
  <si>
    <t>OXSAIL Dr 14 - WT Ctrl 14         -65.2        18.5  (-125.2,   -5.2)    -3.52     0.022</t>
  </si>
  <si>
    <t>pHx3 Ctrl 14 - WT Ctrl 14          51.2        18.5  (  -8.8,  111.2)     2.77     0.164</t>
  </si>
  <si>
    <t>pHx3 Dr 14 - WT Ctrl 14          -121.4        18.5  (-181.4,  -61.4)    -6.56     0.000</t>
  </si>
  <si>
    <t>KO1 CTRL 14 - WT Ctrl 14           16.5        18.5  ( -43.5,   76.5)     0.89     0.996</t>
  </si>
  <si>
    <t>KO1 DR 14 - WT Ctrl 14           -138.5        18.5  (-198.5,  -78.5)    -7.49     0.000</t>
  </si>
  <si>
    <t>KO2 CTRL 14 - WT Ctrl 14           33.6        18.5  ( -26.4,   93.6)     1.82     0.723</t>
  </si>
  <si>
    <t>KO2 DR 14 - WT Ctrl 14           -138.1        18.5  (-198.1,  -78.1)    -7.47     0.000</t>
  </si>
  <si>
    <t>OXSAIL Ctrl  - WT Dr 14           166.2        18.5  ( 106.2,  226.2)     8.98     0.000</t>
  </si>
  <si>
    <t>OXSAIL Dr 14 - WT Dr 14            42.7        18.5  ( -17.3,  102.7)     2.31     0.394</t>
  </si>
  <si>
    <t>pHx3 Ctrl 14 - WT Dr 14           159.1        18.5  (  99.1,  219.1)     8.60     0.000</t>
  </si>
  <si>
    <t>pHx3 Dr 14 - WT Dr 14             -13.5        18.5  ( -73.5,   46.5)    -0.73     0.999</t>
  </si>
  <si>
    <t>KO1 CTRL 14 - WT Dr 14            124.4        18.5  (  64.4,  184.4)     6.72     0.000</t>
  </si>
  <si>
    <t>KO1 DR 14 - WT Dr 14              -30.6        18.5  ( -90.6,   29.4)    -1.65     0.817</t>
  </si>
  <si>
    <t>KO2 CTRL 14 - WT Dr 14            141.5        18.5  (  81.5,  201.5)     7.65     0.000</t>
  </si>
  <si>
    <t>KO2 DR 14 - WT Dr 14              -30.2        18.5  ( -90.2,   29.8)    -1.63     0.829</t>
  </si>
  <si>
    <t>OXSAIL Dr 14 - OXSAIL Ctrl       -123.5        18.5  (-183.5,  -63.5)    -6.68     0.000</t>
  </si>
  <si>
    <t>pHx3 Ctrl 14 - OXSAIL Ctrl         -7.1        18.5  ( -67.1,   52.9)    -0.38     1.000</t>
  </si>
  <si>
    <t>pHx3 Dr 14 - OXSAIL Ctrl         -179.7        18.5  (-239.7, -119.7)    -9.71     0.000</t>
  </si>
  <si>
    <t>KO1 CTRL 14 - OXSAIL Ctrl         -41.8        18.5  (-101.8,   18.2)    -2.26     0.425</t>
  </si>
  <si>
    <t>KO1 DR 14 - OXSAIL Ctrl          -196.8        18.5  (-256.8, -136.8)   -10.64     0.000</t>
  </si>
  <si>
    <t>KO2 CTRL 14 - OXSAIL Ctrl         -24.7        18.5  ( -84.7,   35.3)    -1.34     0.943</t>
  </si>
  <si>
    <t>KO2 DR 14 - OXSAIL Ctrl          -196.4        18.5  (-256.4, -136.4)   -10.62     0.000</t>
  </si>
  <si>
    <t>pHx3 Ctrl 14 - OXSAIL Dr 14       116.4        18.5  (  56.4,  176.4)     6.29     0.000</t>
  </si>
  <si>
    <t>pHx3 Dr 14 - OXSAIL Dr 14         -56.2        18.5  (-116.2,    3.8)    -3.04     0.086</t>
  </si>
  <si>
    <t>KO1 CTRL 14 - OXSAIL Dr 14         81.7        18.5  (  21.7,  141.7)     4.42     0.001</t>
  </si>
  <si>
    <t>KO1 DR 14 - OXSAIL Dr 14          -73.3        18.5  (-133.3,  -13.3)    -3.96     0.006</t>
  </si>
  <si>
    <t>KO2 CTRL 14 - OXSAIL Dr 14         98.8        18.5  (  38.8,  158.8)     5.34     0.000</t>
  </si>
  <si>
    <t>KO2 DR 14 - OXSAIL Dr 14          -72.9        18.5  (-132.9,  -12.9)    -3.94     0.006</t>
  </si>
  <si>
    <t>pHx3 Dr 14 - pHx3 Ctrl 14        -172.6        18.5  (-232.6, -112.6)    -9.33     0.000</t>
  </si>
  <si>
    <t>KO1 CTRL 14 - pHx3 Ctrl 14        -34.7        18.5  ( -94.7,   25.3)    -1.88     0.685</t>
  </si>
  <si>
    <t>KO1 DR 14 - pHx3 Ctrl 14         -189.7        18.5  (-249.7, -129.7)   -10.25     0.000</t>
  </si>
  <si>
    <t>KO2 CTRL 14 - pHx3 Ctrl 14        -17.6        18.5  ( -77.6,   42.4)    -0.95     0.994</t>
  </si>
  <si>
    <t>KO2 DR 14 - pHx3 Ctrl 14         -189.3        18.5  (-249.3, -129.3)   -10.23     0.000</t>
  </si>
  <si>
    <t>KO1 CTRL 14 - pHx3 Dr 14          137.9        18.5  (  77.9,  197.9)     7.45     0.000</t>
  </si>
  <si>
    <t>KO1 DR 14 - pHx3 Dr 14            -17.1        18.5  ( -77.1,   42.9)    -0.92     0.995</t>
  </si>
  <si>
    <t>KO2 CTRL 14 - pHx3 Dr 14          155.0        18.5  (  95.0,  215.0)     8.38     0.000</t>
  </si>
  <si>
    <t>KO2 DR 14 - pHx3 Dr 14            -16.7        18.5  ( -76.7,   43.3)    -0.90     0.996</t>
  </si>
  <si>
    <t>KO1 DR 14 - KO1 CTRL 14          -155.0        18.5  (-215.0,  -95.0)    -8.38     0.000</t>
  </si>
  <si>
    <t>KO2 CTRL 14 - KO1 CTRL 14          17.1        18.5  ( -42.9,   77.1)     0.92     0.995</t>
  </si>
  <si>
    <t>KO2 DR 14 - KO1 CTRL 14          -154.6        18.5  (-214.6,  -94.6)    -8.36     0.000</t>
  </si>
  <si>
    <t>KO2 CTRL 14 - KO1 DR 14           172.1        18.5  ( 112.1,  232.1)     9.30     0.000</t>
  </si>
  <si>
    <t>KO2 DR 14 - KO1 DR 14               0.4        18.5  ( -59.6,   60.4)     0.02     1.000</t>
  </si>
  <si>
    <t>KO2 DR 14 - KO2 CTRL 14          -171.7        18.5  (-231.7, -111.7)    -9.28     0.000</t>
  </si>
  <si>
    <t>pHx3 Ctrl 14    10   412.9  A B</t>
  </si>
  <si>
    <t>KO2 CTRL 14     10   395.3  A B C</t>
  </si>
  <si>
    <t>KO1 CTRL 14     10   378.2    B C</t>
  </si>
  <si>
    <t>WT Ctrl 14      10  361.70      C</t>
  </si>
  <si>
    <t>OXSAIL Dr 14    10  296.50        D</t>
  </si>
  <si>
    <t>WT Dr 14        10  253.80          E</t>
  </si>
  <si>
    <t>pHx3 Dr 14      10   240.3          E</t>
  </si>
  <si>
    <t>KO2 DR 14       10   223.6          E</t>
  </si>
  <si>
    <t>KO1 DR 14       10  223.20          E</t>
  </si>
  <si>
    <t>WT Dr 14 - WT Ctrl 14            -107.9        18.5  (-144.7,  -71.1)    -5.83     0.000</t>
  </si>
  <si>
    <t>OXSAIL Ctrl  - WT Ctrl 14          58.3        18.5  (  21.5,   95.1)     3.15     0.002</t>
  </si>
  <si>
    <t>OXSAIL Dr 14 - WT Ctrl 14         -65.2        18.5  (-102.0,  -28.4)    -3.52     0.001</t>
  </si>
  <si>
    <t>pHx3 Ctrl 14 - WT Ctrl 14          51.2        18.5  (  14.4,   88.0)     2.77     0.007</t>
  </si>
  <si>
    <t>pHx3 Dr 14 - WT Ctrl 14          -121.4        18.5  (-158.2,  -84.6)    -6.56     0.000</t>
  </si>
  <si>
    <t>KO1 CTRL 14 - WT Ctrl 14           16.5        18.5  ( -20.3,   53.3)     0.89     0.375</t>
  </si>
  <si>
    <t>KO1 DR 14 - WT Ctrl 14           -138.5        18.5  (-175.3, -101.7)    -7.49     0.000</t>
  </si>
  <si>
    <t>KO2 CTRL 14 - WT Ctrl 14           33.6        18.5  (  -3.2,   70.4)     1.82     0.073</t>
  </si>
  <si>
    <t>KO2 DR 14 - WT Ctrl 14           -138.1        18.5  (-174.9, -101.3)    -7.47     0.000</t>
  </si>
  <si>
    <t>OXSAIL Ctrl  - WT Dr 14           166.2        18.5  ( 129.4,  203.0)     8.98     0.000</t>
  </si>
  <si>
    <t>OXSAIL Dr 14 - WT Dr 14            42.7        18.5  (   5.9,   79.5)     2.31     0.023</t>
  </si>
  <si>
    <t>pHx3 Ctrl 14 - WT Dr 14           159.1        18.5  ( 122.3,  195.9)     8.60     0.000</t>
  </si>
  <si>
    <t>pHx3 Dr 14 - WT Dr 14             -13.5        18.5  ( -50.3,   23.3)    -0.73     0.467</t>
  </si>
  <si>
    <t>KO1 CTRL 14 - WT Dr 14            124.4        18.5  (  87.6,  161.2)     6.72     0.000</t>
  </si>
  <si>
    <t>KO1 DR 14 - WT Dr 14              -30.6        18.5  ( -67.4,    6.2)    -1.65     0.102</t>
  </si>
  <si>
    <t>KO2 CTRL 14 - WT Dr 14            141.5        18.5  ( 104.7,  178.3)     7.65     0.000</t>
  </si>
  <si>
    <t>KO2 DR 14 - WT Dr 14              -30.2        18.5  ( -67.0,    6.6)    -1.63     0.106</t>
  </si>
  <si>
    <t>OXSAIL Dr 14 - OXSAIL Ctrl       -123.5        18.5  (-160.3,  -86.7)    -6.68     0.000</t>
  </si>
  <si>
    <t>pHx3 Ctrl 14 - OXSAIL Ctrl         -7.1        18.5  ( -43.9,   29.7)    -0.38     0.702</t>
  </si>
  <si>
    <t>pHx3 Dr 14 - OXSAIL Ctrl         -179.7        18.5  (-216.5, -142.9)    -9.71     0.000</t>
  </si>
  <si>
    <t>KO1 CTRL 14 - OXSAIL Ctrl         -41.8        18.5  ( -78.6,   -5.0)    -2.26     0.026</t>
  </si>
  <si>
    <t>KO1 DR 14 - OXSAIL Ctrl          -196.8        18.5  (-233.6, -160.0)   -10.64     0.000</t>
  </si>
  <si>
    <t>KO2 CTRL 14 - OXSAIL Ctrl         -24.7        18.5  ( -61.5,   12.1)    -1.34     0.185</t>
  </si>
  <si>
    <t>KO2 DR 14 - OXSAIL Ctrl          -196.4        18.5  (-233.2, -159.6)   -10.62     0.000</t>
  </si>
  <si>
    <t>pHx3 Ctrl 14 - OXSAIL Dr 14       116.4        18.5  (  79.6,  153.2)     6.29     0.000</t>
  </si>
  <si>
    <t>pHx3 Dr 14 - OXSAIL Dr 14         -56.2        18.5  ( -93.0,  -19.4)    -3.04     0.003</t>
  </si>
  <si>
    <t>KO1 CTRL 14 - OXSAIL Dr 14         81.7        18.5  (  44.9,  118.5)     4.42     0.000</t>
  </si>
  <si>
    <t>KO1 DR 14 - OXSAIL Dr 14          -73.3        18.5  (-110.1,  -36.5)    -3.96     0.000</t>
  </si>
  <si>
    <t>KO2 CTRL 14 - OXSAIL Dr 14         98.8        18.5  (  62.0,  135.6)     5.34     0.000</t>
  </si>
  <si>
    <t>KO2 DR 14 - OXSAIL Dr 14          -72.9        18.5  (-109.7,  -36.1)    -3.94     0.000</t>
  </si>
  <si>
    <t>pHx3 Dr 14 - pHx3 Ctrl 14        -172.6        18.5  (-209.4, -135.8)    -9.33     0.000</t>
  </si>
  <si>
    <t>KO1 CTRL 14 - pHx3 Ctrl 14        -34.7        18.5  ( -71.5,    2.1)    -1.88     0.064</t>
  </si>
  <si>
    <t>KO1 DR 14 - pHx3 Ctrl 14         -189.7        18.5  (-226.5, -152.9)   -10.25     0.000</t>
  </si>
  <si>
    <t>KO2 CTRL 14 - pHx3 Ctrl 14        -17.6        18.5  ( -54.4,   19.2)    -0.95     0.344</t>
  </si>
  <si>
    <t>KO2 DR 14 - pHx3 Ctrl 14         -189.3        18.5  (-226.1, -152.5)   -10.23     0.000</t>
  </si>
  <si>
    <t>KO1 CTRL 14 - pHx3 Dr 14          137.9        18.5  ( 101.1,  174.7)     7.45     0.000</t>
  </si>
  <si>
    <t>KO1 DR 14 - pHx3 Dr 14            -17.1        18.5  ( -53.9,   19.7)    -0.92     0.358</t>
  </si>
  <si>
    <t>KO2 CTRL 14 - pHx3 Dr 14          155.0        18.5  ( 118.2,  191.8)     8.38     0.000</t>
  </si>
  <si>
    <t>KO2 DR 14 - pHx3 Dr 14            -16.7        18.5  ( -53.5,   20.1)    -0.90     0.369</t>
  </si>
  <si>
    <t>KO1 DR 14 - KO1 CTRL 14          -155.0        18.5  (-191.8, -118.2)    -8.38     0.000</t>
  </si>
  <si>
    <t>KO2 CTRL 14 - KO1 CTRL 14          17.1        18.5  ( -19.7,   53.9)     0.92     0.358</t>
  </si>
  <si>
    <t>KO2 DR 14 - KO1 CTRL 14          -154.6        18.5  (-191.4, -117.8)    -8.36     0.000</t>
  </si>
  <si>
    <t>KO2 CTRL 14 - KO1 DR 14           172.1        18.5  ( 135.3,  208.9)     9.30     0.000</t>
  </si>
  <si>
    <t>KO2 DR 14 - KO1 DR 14               0.4        18.5  ( -36.4,   37.2)     0.02     0.983</t>
  </si>
  <si>
    <t>KO2 DR 14 - KO2 CTRL 14          -171.7        18.5  (-208.5, -134.9)    -9.28     0.000</t>
  </si>
  <si>
    <t>Factor                 N    Mean  Grouping</t>
  </si>
  <si>
    <t>WT Ctrl 14 (control)  10  361.70  A</t>
  </si>
  <si>
    <t>OXSAIL Ctrl 14        10   420.0</t>
  </si>
  <si>
    <t>pHx3 Ctrl 14          10   412.9</t>
  </si>
  <si>
    <t>KO2 CTRL 14           10   395.3  A</t>
  </si>
  <si>
    <t>KO1 CTRL 14           10   378.2  A</t>
  </si>
  <si>
    <t>OXSAIL Dr 14          10  296.50</t>
  </si>
  <si>
    <t>WT Dr 14              10  253.80</t>
  </si>
  <si>
    <t>pHx3 Dr 14            10   240.3</t>
  </si>
  <si>
    <t>KO2 DR 14             10   223.6</t>
  </si>
  <si>
    <t>KO1 DR 14             10  223.20</t>
  </si>
  <si>
    <t xml:space="preserve">                           Difference       SE of                            Adjusted</t>
  </si>
  <si>
    <t>Difference of Levels         of Means  Difference       95% CI      T-Value   P-Value</t>
  </si>
  <si>
    <t>WT Dr 14 - WT Ctrl 14          -107.9        18.5  (-158.6, -57.2)    -5.83     0.000</t>
  </si>
  <si>
    <t>OXSAIL Ctrl  - WT Ctrl 14        58.3        18.5  (   7.6, 109.0)     3.15     0.016</t>
  </si>
  <si>
    <t>OXSAIL Dr 14 - WT Ctrl 14       -65.2        18.5  (-115.9, -14.5)    -3.52     0.005</t>
  </si>
  <si>
    <t>pHx3 Ctrl 14 - WT Ctrl 14        51.2        18.5  (   0.5, 101.9)     2.77     0.047</t>
  </si>
  <si>
    <t>pHx3 Dr 14 - WT Ctrl 14        -121.4        18.5  (-172.1, -70.7)    -6.56     0.000</t>
  </si>
  <si>
    <t>KO1 CTRL 14 - WT Ctrl 14         16.5        18.5  ( -34.2,  67.2)     0.89     0.948</t>
  </si>
  <si>
    <t>KO1 DR 14 - WT Ctrl 14         -138.5        18.5  (-189.2, -87.8)    -7.49     0.000</t>
  </si>
  <si>
    <t>KO2 CTRL 14 - WT Ctrl 14         33.6        18.5  ( -17.1,  84.3)     1.82     0.359</t>
  </si>
  <si>
    <t>KO2 DR 14 - WT Ctrl 14         -138.1        18.5  (-188.8, -87.4)    -7.47     0.000</t>
  </si>
  <si>
    <t xml:space="preserve">Interval Plot of WT Ctrl 14, WT Dr 14, ... </t>
  </si>
  <si>
    <t xml:space="preserve">Residual Plots for WT Ctrl 14, WT Dr 14, ... </t>
  </si>
  <si>
    <t xml:space="preserve">       Sample   N     StDev           CI</t>
  </si>
  <si>
    <t xml:space="preserve">    WT Ctrl 7  10  0.000000  (       *,       *)</t>
  </si>
  <si>
    <t xml:space="preserve">      WT Dr 7  10  0.516398  (0.355471, 1.01046)</t>
  </si>
  <si>
    <t>OXSAIL Ctrl 7  10  0.000000  (       *,       *)</t>
  </si>
  <si>
    <t xml:space="preserve">  OXSAIL Dr 7  10  0.516398  (0.355471, 1.01046)</t>
  </si>
  <si>
    <t xml:space="preserve">  pHx3 Ctrl 7  10  0.000000  (       *,       *)</t>
  </si>
  <si>
    <t xml:space="preserve">    pHx3 Dr 7  10  0.516398  (0.355471, 1.01046)</t>
  </si>
  <si>
    <t xml:space="preserve">   KO1 CTRL 7  10  0.000000  (       *,       *)</t>
  </si>
  <si>
    <t xml:space="preserve">     KO1 DR 7  10  0.674949  (0.370256, 1.65726)</t>
  </si>
  <si>
    <t xml:space="preserve">   KO2 CTRL 7  10  0.000000  (       *,       *)</t>
  </si>
  <si>
    <t xml:space="preserve">     KO2 DR 7  10  0.516398  (0.355471, 1.01046)</t>
  </si>
  <si>
    <t>Individual confidence level = 99%</t>
  </si>
  <si>
    <t>Multiple comparisons          —    0.898</t>
  </si>
  <si>
    <t>Levene                     3.71    0.001</t>
  </si>
  <si>
    <t xml:space="preserve">One-way ANOVA: WT Dr 7, OXSAIL Dr 7, pHx3 Dr 7, KO1 DR 7, KO2 DR 7, WT Dr 14 </t>
  </si>
  <si>
    <t>Factor       6  WT Dr 7, OXSAIL Dr 7, pHx3 Dr 7, KO1 DR 7, KO2 DR 7, WT Dr 14</t>
  </si>
  <si>
    <t>Factor   5   30.88  6.1767    20.72    0.000</t>
  </si>
  <si>
    <t>Error   54   16.10  0.2981</t>
  </si>
  <si>
    <t>Total   59   46.98</t>
  </si>
  <si>
    <t xml:space="preserve">       S    R-sq  R-sq(adj)  R-sq(pred)</t>
  </si>
  <si>
    <t>0.546029  65.73%     62.56%      57.69%</t>
  </si>
  <si>
    <t>Factor        N   Mean  StDev      95% CI</t>
  </si>
  <si>
    <t>WT Dr 7      10  1.400  0.516  (1.054, 1.746)</t>
  </si>
  <si>
    <t>OXSAIL Dr 7  10  0.400  0.516  (0.054, 0.746)</t>
  </si>
  <si>
    <t>pHx3 Dr 7    10  0.600  0.516  (0.254, 0.946)</t>
  </si>
  <si>
    <t>KO1 DR 7     10  1.300  0.675  (0.954, 1.646)</t>
  </si>
  <si>
    <t>KO2 DR 7     10  1.600  0.516  (1.254, 1.946)</t>
  </si>
  <si>
    <t>WT Dr 14     10  2.600  0.516  (2.254, 2.946)</t>
  </si>
  <si>
    <t>Pooled StDev = 0.546029</t>
  </si>
  <si>
    <t>Factor        N   Mean  Grouping</t>
  </si>
  <si>
    <t>WT Dr 14     10  2.600  A</t>
  </si>
  <si>
    <t>KO2 DR 7     10  1.600    B</t>
  </si>
  <si>
    <t>WT Dr 7      10  1.400    B</t>
  </si>
  <si>
    <t>KO1 DR 7     10  1.300    B C</t>
  </si>
  <si>
    <t>pHx3 Dr 7    10  0.600      C D</t>
  </si>
  <si>
    <t>OXSAIL Dr 7  10  0.400        D</t>
  </si>
  <si>
    <t xml:space="preserve">                         Difference       SE of                             Adjusted</t>
  </si>
  <si>
    <t>Difference of Levels       of Means  Difference       95% CI       T-Value   P-Value</t>
  </si>
  <si>
    <t>OXSAIL Dr 7 - WT Dr 7        -1.000       0.244  (-1.722, -0.278)    -4.10     0.002</t>
  </si>
  <si>
    <t>pHx3 Dr 7 - WT Dr 7          -0.800       0.244  (-1.522, -0.078)    -3.28     0.022</t>
  </si>
  <si>
    <t>KO1 DR 7 - WT Dr 7           -0.100       0.244  (-0.822,  0.622)    -0.41     0.998</t>
  </si>
  <si>
    <t>KO2 DR 7 - WT Dr 7            0.200       0.244  (-0.522,  0.922)     0.82     0.963</t>
  </si>
  <si>
    <t>WT Dr 14 - WT Dr 7            1.200       0.244  ( 0.478,  1.922)     4.91     0.000</t>
  </si>
  <si>
    <t>pHx3 Dr 7 - OXSAIL Dr 7       0.200       0.244  (-0.522,  0.922)     0.82     0.963</t>
  </si>
  <si>
    <t>KO1 DR 7 - OXSAIL Dr 7        0.900       0.244  ( 0.178,  1.622)     3.69     0.007</t>
  </si>
  <si>
    <t>KO2 DR 7 - OXSAIL Dr 7        1.200       0.244  ( 0.478,  1.922)     4.91     0.000</t>
  </si>
  <si>
    <t>WT Dr 14 - OXSAIL Dr 7        2.200       0.244  ( 1.478,  2.922)     9.01     0.000</t>
  </si>
  <si>
    <t>KO1 DR 7 - pHx3 Dr 7          0.700       0.244  (-0.022,  1.422)     2.87     0.062</t>
  </si>
  <si>
    <t>KO2 DR 7 - pHx3 Dr 7          1.000       0.244  ( 0.278,  1.722)     4.10     0.002</t>
  </si>
  <si>
    <t>WT Dr 14 - pHx3 Dr 7          2.000       0.244  ( 1.278,  2.722)     8.19     0.000</t>
  </si>
  <si>
    <t>KO2 DR 7 - KO1 DR 7           0.300       0.244  (-0.422,  1.022)     1.23     0.821</t>
  </si>
  <si>
    <t>WT Dr 14 - KO1 DR 7           1.300       0.244  ( 0.578,  2.022)     5.32     0.000</t>
  </si>
  <si>
    <t>WT Dr 14 - KO2 DR 7           1.000       0.244  ( 0.278,  1.722)     4.10     0.002</t>
  </si>
  <si>
    <t>Individual confidence level = 99.54%</t>
  </si>
  <si>
    <t>KO1 DR 7     10  1.300    B</t>
  </si>
  <si>
    <t>pHx3 Dr 7    10  0.600      C</t>
  </si>
  <si>
    <t>OXSAIL Dr 7  10  0.400      C</t>
  </si>
  <si>
    <t>OXSAIL Dr 7 - WT Dr 7        -1.000       0.244  (-1.490, -0.510)    -4.10     0.000</t>
  </si>
  <si>
    <t>pHx3 Dr 7 - WT Dr 7          -0.800       0.244  (-1.290, -0.310)    -3.28     0.002</t>
  </si>
  <si>
    <t>KO1 DR 7 - WT Dr 7           -0.100       0.244  (-0.590,  0.390)    -0.41     0.684</t>
  </si>
  <si>
    <t>KO2 DR 7 - WT Dr 7            0.200       0.244  (-0.290,  0.690)     0.82     0.416</t>
  </si>
  <si>
    <t>WT Dr 14 - WT Dr 7            1.200       0.244  ( 0.710,  1.690)     4.91     0.000</t>
  </si>
  <si>
    <t>pHx3 Dr 7 - OXSAIL Dr 7       0.200       0.244  (-0.290,  0.690)     0.82     0.416</t>
  </si>
  <si>
    <t>KO1 DR 7 - OXSAIL Dr 7        0.900       0.244  ( 0.410,  1.390)     3.69     0.001</t>
  </si>
  <si>
    <t>KO2 DR 7 - OXSAIL Dr 7        1.200       0.244  ( 0.710,  1.690)     4.91     0.000</t>
  </si>
  <si>
    <t>WT Dr 14 - OXSAIL Dr 7        2.200       0.244  ( 1.710,  2.690)     9.01     0.000</t>
  </si>
  <si>
    <t>KO1 DR 7 - pHx3 Dr 7          0.700       0.244  ( 0.210,  1.190)     2.87     0.006</t>
  </si>
  <si>
    <t>KO2 DR 7 - pHx3 Dr 7          1.000       0.244  ( 0.510,  1.490)     4.10     0.000</t>
  </si>
  <si>
    <t>WT Dr 14 - pHx3 Dr 7          2.000       0.244  ( 1.510,  2.490)     8.19     0.000</t>
  </si>
  <si>
    <t>KO2 DR 7 - KO1 DR 7           0.300       0.244  (-0.190,  0.790)     1.23     0.225</t>
  </si>
  <si>
    <t>WT Dr 14 - KO1 DR 7           1.300       0.244  ( 0.810,  1.790)     5.32     0.000</t>
  </si>
  <si>
    <t>WT Dr 14 - KO2 DR 7           1.000       0.244  ( 0.510,  1.490)     4.10     0.000</t>
  </si>
  <si>
    <t>Simultaneous confidence level = 64.68%</t>
  </si>
  <si>
    <t>Factor              N   Mean  Grouping</t>
  </si>
  <si>
    <t>WT Dr 7 (control)  10  1.400  A</t>
  </si>
  <si>
    <t>WT Dr 14           10  2.600</t>
  </si>
  <si>
    <t>KO2 DR 7           10  1.600  A</t>
  </si>
  <si>
    <t>KO1 DR 7           10  1.300  A</t>
  </si>
  <si>
    <t>pHx3 Dr 7          10  0.600</t>
  </si>
  <si>
    <t>OXSAIL Dr 7        10  0.400</t>
  </si>
  <si>
    <t xml:space="preserve">                       Difference       SE of                             Adjusted</t>
  </si>
  <si>
    <t>Difference of Levels     of Means  Difference       95% CI       T-Value   P-Value</t>
  </si>
  <si>
    <t>OXSAIL Dr 7 - WT Dr 7      -1.000       0.244  (-1.633, -0.367)    -4.10     0.001</t>
  </si>
  <si>
    <t>pHx3 Dr 7 - WT Dr 7        -0.800       0.244  (-1.433, -0.167)    -3.28     0.008</t>
  </si>
  <si>
    <t>KO1 DR 7 - WT Dr 7         -0.100       0.244  (-0.733,  0.533)    -0.41     0.993</t>
  </si>
  <si>
    <t>KO2 DR 7 - WT Dr 7          0.200       0.244  (-0.433,  0.833)     0.82     0.880</t>
  </si>
  <si>
    <t>WT Dr 14 - WT Dr 7          1.200       0.244  ( 0.567,  1.833)     4.91     0.000</t>
  </si>
  <si>
    <t>Individual confidence level = 98.77%</t>
  </si>
  <si>
    <t xml:space="preserve">Interval Plot of WT Dr 7, OXSAIL Dr 7, ... </t>
  </si>
  <si>
    <t xml:space="preserve">Residual Plots for WT Dr 7, OXSAIL Dr 7, ... </t>
  </si>
  <si>
    <t xml:space="preserve">Test for Equal Variances: WT Dr 7, OXSAIL Dr 7, pHx3 Dr 7, KO1 DR 7, KO2 DR 7 </t>
  </si>
  <si>
    <t xml:space="preserve">     Sample   N     StDev           CI</t>
  </si>
  <si>
    <t xml:space="preserve">    WT Dr 7  10  0.516398  (0.355471, 1.01046)</t>
  </si>
  <si>
    <t>OXSAIL Dr 7  10  0.516398  (0.355471, 1.01046)</t>
  </si>
  <si>
    <t xml:space="preserve">  pHx3 Dr 7  10  0.516398  (0.355471, 1.01046)</t>
  </si>
  <si>
    <t xml:space="preserve">   KO1 DR 7  10  0.674949  (0.370256, 1.65726)</t>
  </si>
  <si>
    <t xml:space="preserve">   KO2 DR 7  10  0.516398  (0.355471, 1.01046)</t>
  </si>
  <si>
    <t>Levene                     0.07    0.990</t>
  </si>
  <si>
    <t xml:space="preserve">Test for Equal Variances: WT Dr 7, OXSAIL Dr 7, pHx3 Dr 7,... </t>
  </si>
  <si>
    <t xml:space="preserve">Test for Equal Variances: WT Dr 14, OXSAIL Dr 14, pHx3 Dr 14, KO1 DR 14, KO2 DR 14 </t>
  </si>
  <si>
    <t xml:space="preserve">      Sample   N     StDev           CI</t>
  </si>
  <si>
    <t xml:space="preserve">    WT Dr 14  10  0.516398  (0.355471, 1.01046)</t>
  </si>
  <si>
    <t>OXSAIL Dr 14  10  0.632456  (0.334190, 1.61220)</t>
  </si>
  <si>
    <t xml:space="preserve">  pHx3 Dr 14  10  0.516398  (0.355471, 1.01046)</t>
  </si>
  <si>
    <t xml:space="preserve">   KO1 DR 14  10  0.527046  (0.445630, 0.83961)</t>
  </si>
  <si>
    <t xml:space="preserve">   KO2 DR 14  10  0.483046  (0.218107, 1.44099)</t>
  </si>
  <si>
    <t>Multiple comparisons          —    0.952</t>
  </si>
  <si>
    <t>Levene                     0.24    0.913</t>
  </si>
  <si>
    <t xml:space="preserve">Test for Equal Variances: WT Dr 14, OXSAIL Dr 14, pHx3 Dr 14,... </t>
  </si>
  <si>
    <t xml:space="preserve">One-way ANOVA: WT Dr 14, OXSAIL Dr 14, pHx3 Dr 14, KO1 DR 14, KO2 DR 14 </t>
  </si>
  <si>
    <t>Factor       5  WT Dr 14, OXSAIL Dr 14, pHx3 Dr 14, KO1 DR 14, KO2 DR 14</t>
  </si>
  <si>
    <t>Factor   4   5.320  1.3300     4.60    0.003</t>
  </si>
  <si>
    <t>Error   45  13.000  0.2889</t>
  </si>
  <si>
    <t>Total   49  18.320</t>
  </si>
  <si>
    <t>0.537484  29.04%     22.73%      12.39%</t>
  </si>
  <si>
    <t>Factor         N   Mean  StDev      95% CI</t>
  </si>
  <si>
    <t>WT Dr 14      10  2.600  0.516  (2.258, 2.942)</t>
  </si>
  <si>
    <t>OXSAIL Dr 14  10  1.800  0.632  (1.458, 2.142)</t>
  </si>
  <si>
    <t>pHx3 Dr 14    10  2.600  0.516  (2.258, 2.942)</t>
  </si>
  <si>
    <t>KO1 DR 14     10  2.500  0.527  (2.158, 2.842)</t>
  </si>
  <si>
    <t>KO2 DR 14     10  2.700  0.483  (2.358, 3.042)</t>
  </si>
  <si>
    <t>Pooled StDev = 0.537484</t>
  </si>
  <si>
    <t>Factor         N   Mean  Grouping</t>
  </si>
  <si>
    <t>KO2 DR 14     10  2.700  A</t>
  </si>
  <si>
    <t>pHx3 Dr 14    10  2.600  A</t>
  </si>
  <si>
    <t>WT Dr 14      10  2.600  A</t>
  </si>
  <si>
    <t>KO1 DR 14     10  2.500  A</t>
  </si>
  <si>
    <t>OXSAIL Dr 14  10  1.800    B</t>
  </si>
  <si>
    <t xml:space="preserve">                           Difference       SE of                             Adjusted</t>
  </si>
  <si>
    <t>Difference of Levels         of Means  Difference       95% CI       T-Value   P-Value</t>
  </si>
  <si>
    <t>OXSAIL Dr 14 - WT Dr 14        -0.800       0.240  (-1.483, -0.117)    -3.33     0.014</t>
  </si>
  <si>
    <t>pHx3 Dr 14 - WT Dr 14           0.000       0.240  (-0.683,  0.683)     0.00     1.000</t>
  </si>
  <si>
    <t>KO1 DR 14 - WT Dr 14           -0.100       0.240  (-0.783,  0.583)    -0.42     0.994</t>
  </si>
  <si>
    <t>KO2 DR 14 - WT Dr 14            0.100       0.240  (-0.583,  0.783)     0.42     0.994</t>
  </si>
  <si>
    <t>pHx3 Dr 14 - OXSAIL Dr 14       0.800       0.240  ( 0.117,  1.483)     3.33     0.014</t>
  </si>
  <si>
    <t>KO1 DR 14 - OXSAIL Dr 14        0.700       0.240  ( 0.017,  1.383)     2.91     0.042</t>
  </si>
  <si>
    <t>KO2 DR 14 - OXSAIL Dr 14        0.900       0.240  ( 0.217,  1.583)     3.74     0.004</t>
  </si>
  <si>
    <t>KO1 DR 14 - pHx3 Dr 14         -0.100       0.240  (-0.783,  0.583)    -0.42     0.994</t>
  </si>
  <si>
    <t>KO2 DR 14 - pHx3 Dr 14          0.100       0.240  (-0.583,  0.783)     0.42     0.994</t>
  </si>
  <si>
    <t>KO2 DR 14 - KO1 DR 14           0.200       0.240  (-0.483,  0.883)     0.83     0.919</t>
  </si>
  <si>
    <t>Individual confidence level = 99.33%</t>
  </si>
  <si>
    <t>OXSAIL Dr 14 - WT Dr 14        -0.800       0.240  (-1.284, -0.316)    -3.33     0.002</t>
  </si>
  <si>
    <t>pHx3 Dr 14 - WT Dr 14           0.000       0.240  (-0.484,  0.484)     0.00     1.000</t>
  </si>
  <si>
    <t>KO1 DR 14 - WT Dr 14           -0.100       0.240  (-0.584,  0.384)    -0.42     0.679</t>
  </si>
  <si>
    <t>KO2 DR 14 - WT Dr 14            0.100       0.240  (-0.384,  0.584)     0.42     0.679</t>
  </si>
  <si>
    <t>pHx3 Dr 14 - OXSAIL Dr 14       0.800       0.240  ( 0.316,  1.284)     3.33     0.002</t>
  </si>
  <si>
    <t>KO1 DR 14 - OXSAIL Dr 14        0.700       0.240  ( 0.216,  1.184)     2.91     0.006</t>
  </si>
  <si>
    <t>KO2 DR 14 - OXSAIL Dr 14        0.900       0.240  ( 0.416,  1.384)     3.74     0.001</t>
  </si>
  <si>
    <t>KO1 DR 14 - pHx3 Dr 14         -0.100       0.240  (-0.584,  0.384)    -0.42     0.679</t>
  </si>
  <si>
    <t>KO2 DR 14 - pHx3 Dr 14          0.100       0.240  (-0.384,  0.584)     0.42     0.679</t>
  </si>
  <si>
    <t>KO2 DR 14 - KO1 DR 14           0.200       0.240  (-0.284,  0.684)     0.83     0.410</t>
  </si>
  <si>
    <t>Simultaneous confidence level = 72.40%</t>
  </si>
  <si>
    <t>Factor               N   Mean  Grouping</t>
  </si>
  <si>
    <t>WT Dr 14 (control)  10  2.600  A</t>
  </si>
  <si>
    <t>KO2 DR 14           10  2.700  A</t>
  </si>
  <si>
    <t>pHx3 Dr 14          10  2.600  A</t>
  </si>
  <si>
    <t>KO1 DR 14           10  2.500  A</t>
  </si>
  <si>
    <t>OXSAIL Dr 14        10  1.800</t>
  </si>
  <si>
    <t>OXSAIL Dr 14 - WT Dr 14      -0.800       0.240  (-1.408, -0.192)    -3.33     0.006</t>
  </si>
  <si>
    <t>pHx3 Dr 14 - WT Dr 14         0.000       0.240  (-0.608,  0.608)     0.00     1.000</t>
  </si>
  <si>
    <t>KO1 DR 14 - WT Dr 14         -0.100       0.240  (-0.708,  0.508)    -0.42     0.981</t>
  </si>
  <si>
    <t>KO2 DR 14 - WT Dr 14          0.100       0.240  (-0.508,  0.708)     0.42     0.981</t>
  </si>
  <si>
    <t>Individual confidence level = 98.51%</t>
  </si>
  <si>
    <t xml:space="preserve">Interval Plot of WT Dr 14, OXSAIL Dr 14, ... </t>
  </si>
  <si>
    <t xml:space="preserve">Residual Plots for WT Dr 14, OXSAIL Dr 14, ... </t>
  </si>
  <si>
    <t>28 dpi</t>
  </si>
  <si>
    <t>WT Ctrl 28</t>
  </si>
  <si>
    <t xml:space="preserve">WT Dr 28 </t>
  </si>
  <si>
    <t>OXSAIL Ctrl 28</t>
  </si>
  <si>
    <t xml:space="preserve">OXSAIL Dr 28 </t>
  </si>
  <si>
    <t>pHx3 Ctrl 28</t>
  </si>
  <si>
    <t>pHx3 Dr 28</t>
  </si>
  <si>
    <t>KO1 CTRL 28</t>
  </si>
  <si>
    <t>KO1 DR 28</t>
  </si>
  <si>
    <t>KO2 CTRL 28</t>
  </si>
  <si>
    <t>KO2 DR 28</t>
  </si>
  <si>
    <t xml:space="preserve">Test for Equal Variances: WT Dr 28, OXSAIL Dr 28, pHx3 Dr 28, KO1 DR 28, KO2 DR 28 </t>
  </si>
  <si>
    <t xml:space="preserve">      Sample   N    StDev          CI</t>
  </si>
  <si>
    <t xml:space="preserve">    WT Dr 28  10  32.3351  (16.7452,  84.102)</t>
  </si>
  <si>
    <t>OXSAIL Dr 28  10  24.8551  (14.0930,  59.044)</t>
  </si>
  <si>
    <t xml:space="preserve">  pHx3 Dr 28  10  68.0278  (16.7403, 372.359)</t>
  </si>
  <si>
    <t xml:space="preserve">   KO1 DR 28  10  28.7711  (15.0082,  74.291)</t>
  </si>
  <si>
    <t xml:space="preserve">   KO2 DR 28  10  25.1440  (13.1916,  64.554)</t>
  </si>
  <si>
    <t>Multiple comparisons          —    0.700</t>
  </si>
  <si>
    <t>Levene                     0.76    0.559</t>
  </si>
  <si>
    <t xml:space="preserve">Test for Equal Variances: WT Dr 28, OXSAIL Dr 28, pHx3 Dr 28,... </t>
  </si>
  <si>
    <t xml:space="preserve">One-way ANOVA: WT Dr 28, OXSAIL Dr 28, pHx3 Dr 28, KO1 DR 28, KO2 DR 28 </t>
  </si>
  <si>
    <t>Factor       5  WT Dr 28, OXSAIL Dr 28, pHx3 Dr 28, KO1 DR 28, KO2 DR 28</t>
  </si>
  <si>
    <t>Factor   4   35608    8902     5.74    0.001</t>
  </si>
  <si>
    <t>Error   45   69760    1550</t>
  </si>
  <si>
    <t>Total   49  105368</t>
  </si>
  <si>
    <t>39.3729  33.79%     27.91%      18.26%</t>
  </si>
  <si>
    <t>Factor         N    Mean  StDev       95% CI</t>
  </si>
  <si>
    <t>WT Dr 28      10    77.0   32.3  (  51.9,  102.1)</t>
  </si>
  <si>
    <t>OXSAIL Dr 28  10  138.00  24.86  (112.92, 163.08)</t>
  </si>
  <si>
    <t>pHx3 Dr 28    10    95.0   68.0  (  69.9,  120.1)</t>
  </si>
  <si>
    <t>KO1 DR 28     10   75.00  28.77  ( 49.92, 100.08)</t>
  </si>
  <si>
    <t>KO2 DR 28     10   61.00  25.14  ( 35.92,  86.08)</t>
  </si>
  <si>
    <t>Pooled StDev = 39.3729</t>
  </si>
  <si>
    <t>Factor         N    Mean  Grouping</t>
  </si>
  <si>
    <t>OXSAIL Dr 28  10  138.00  A</t>
  </si>
  <si>
    <t>pHx3 Dr 28    10    95.0  A B</t>
  </si>
  <si>
    <t>WT Dr 28      10    77.0    B</t>
  </si>
  <si>
    <t>KO1 DR 28     10   75.00    B</t>
  </si>
  <si>
    <t>KO2 DR 28     10   61.00    B</t>
  </si>
  <si>
    <t>OXSAIL Dr 28 - WT Dr 28          61.0        17.6  (  10.9, 111.1)     3.46     0.010</t>
  </si>
  <si>
    <t>pHx3 Dr 28 - WT Dr 28            18.0        17.6  ( -32.1,  68.1)     1.02     0.844</t>
  </si>
  <si>
    <t>KO1 DR 28 - WT Dr 28             -2.0        17.6  ( -52.1,  48.1)    -0.11     1.000</t>
  </si>
  <si>
    <t>KO2 DR 28 - WT Dr 28            -16.0        17.6  ( -66.1,  34.1)    -0.91     0.892</t>
  </si>
  <si>
    <t>pHx3 Dr 28 - OXSAIL Dr 28       -43.0        17.6  ( -93.1,   7.1)    -2.44     0.123</t>
  </si>
  <si>
    <t>KO1 DR 28 - OXSAIL Dr 28        -63.0        17.6  (-113.1, -12.9)    -3.58     0.007</t>
  </si>
  <si>
    <t>KO2 DR 28 - OXSAIL Dr 28        -77.0        17.6  (-127.1, -26.9)    -4.37     0.001</t>
  </si>
  <si>
    <t>KO1 DR 28 - pHx3 Dr 28          -20.0        17.6  ( -70.1,  30.1)    -1.14     0.787</t>
  </si>
  <si>
    <t>KO2 DR 28 - pHx3 Dr 28          -34.0        17.6  ( -84.1,  16.1)    -1.93     0.316</t>
  </si>
  <si>
    <t>KO2 DR 28 - KO1 DR 28           -14.0        17.6  ( -64.1,  36.1)    -0.80     0.931</t>
  </si>
  <si>
    <t>pHx3 Dr 28    10    95.0    B</t>
  </si>
  <si>
    <t>OXSAIL Dr 28 - WT Dr 28          61.0        17.6  (  25.5,  96.5)     3.46     0.001</t>
  </si>
  <si>
    <t>pHx3 Dr 28 - WT Dr 28            18.0        17.6  ( -17.5,  53.5)     1.02     0.312</t>
  </si>
  <si>
    <t>KO1 DR 28 - WT Dr 28             -2.0        17.6  ( -37.5,  33.5)    -0.11     0.910</t>
  </si>
  <si>
    <t>KO2 DR 28 - WT Dr 28            -16.0        17.6  ( -51.5,  19.5)    -0.91     0.368</t>
  </si>
  <si>
    <t>pHx3 Dr 28 - OXSAIL Dr 28       -43.0        17.6  ( -78.5,  -7.5)    -2.44     0.019</t>
  </si>
  <si>
    <t>KO1 DR 28 - OXSAIL Dr 28        -63.0        17.6  ( -98.5, -27.5)    -3.58     0.001</t>
  </si>
  <si>
    <t>KO2 DR 28 - OXSAIL Dr 28        -77.0        17.6  (-112.5, -41.5)    -4.37     0.000</t>
  </si>
  <si>
    <t>KO1 DR 28 - pHx3 Dr 28          -20.0        17.6  ( -55.5,  15.5)    -1.14     0.262</t>
  </si>
  <si>
    <t>KO2 DR 28 - pHx3 Dr 28          -34.0        17.6  ( -69.5,   1.5)    -1.93     0.060</t>
  </si>
  <si>
    <t>KO2 DR 28 - KO1 DR 28           -14.0        17.6  ( -49.5,  21.5)    -0.80     0.431</t>
  </si>
  <si>
    <t>Factor               N    Mean  Grouping</t>
  </si>
  <si>
    <t>WT Dr 28 (control)  10    77.0  A</t>
  </si>
  <si>
    <t>OXSAIL Dr 28        10  138.00</t>
  </si>
  <si>
    <t>pHx3 Dr 28          10    95.0  A</t>
  </si>
  <si>
    <t>KO1 DR 28           10   75.00  A</t>
  </si>
  <si>
    <t>KO2 DR 28           10   61.00  A</t>
  </si>
  <si>
    <t xml:space="preserve">                         Difference       SE of                           Adjusted</t>
  </si>
  <si>
    <t>Difference of Levels       of Means  Difference      95% CI      T-Value   P-Value</t>
  </si>
  <si>
    <t>OXSAIL Dr 28 - WT Dr 28        61.0        17.6  ( 16.4, 105.6)     3.46     0.004</t>
  </si>
  <si>
    <t>pHx3 Dr 28 - WT Dr 28          18.0        17.6  (-26.6,  62.6)     1.02     0.697</t>
  </si>
  <si>
    <t>KO1 DR 28 - WT Dr 28           -2.0        17.6  (-46.6,  42.6)    -0.11     1.000</t>
  </si>
  <si>
    <t>KO2 DR 28 - WT Dr 28          -16.0        17.6  (-60.6,  28.6)    -0.91     0.773</t>
  </si>
  <si>
    <t xml:space="preserve">Interval Plot of WT Dr 28, OXSAIL Dr 28, ... </t>
  </si>
  <si>
    <t xml:space="preserve">Residual Plots for WT Dr 28, OXSAIL Dr 28, ... </t>
  </si>
  <si>
    <t>2 dpi</t>
  </si>
  <si>
    <t>WT Ctrl 2</t>
  </si>
  <si>
    <t>OXSAIL Ctrl 2</t>
  </si>
  <si>
    <t>pHx3 Ctrl 2</t>
  </si>
  <si>
    <t>KO1 CTRL 2</t>
  </si>
  <si>
    <t>KO2 CTRL 2</t>
  </si>
  <si>
    <t xml:space="preserve">WT Bc 0 </t>
  </si>
  <si>
    <t xml:space="preserve">OXSAIL Bc 0 </t>
  </si>
  <si>
    <t>pHx3 Bc 0</t>
  </si>
  <si>
    <t>KO1 Bc 0</t>
  </si>
  <si>
    <t>KO2 Bc 0</t>
  </si>
  <si>
    <t xml:space="preserve">WT Bc 2 </t>
  </si>
  <si>
    <t xml:space="preserve">OXSAIL Bc 2 </t>
  </si>
  <si>
    <t>pHx3 Bc 2</t>
  </si>
  <si>
    <t>KO1 Bc 2</t>
  </si>
  <si>
    <t>KO2 Bc 2</t>
  </si>
  <si>
    <t xml:space="preserve">WT Bc 7 </t>
  </si>
  <si>
    <t xml:space="preserve">OXSAIL Bc 7 </t>
  </si>
  <si>
    <t>pHx3 Bc 7</t>
  </si>
  <si>
    <t>KO1 Bc 7</t>
  </si>
  <si>
    <t>KO2 Bc 7</t>
  </si>
  <si>
    <t xml:space="preserve">Test for Equal Variances: WT Bc 2, OXSAIL Bc 2, pHx3 Bc 2, KO1 Bc 2, KO2 Bc 2 </t>
  </si>
  <si>
    <t xml:space="preserve">    WT Bc 2  10  0.567646  (0.247467, 1.75384)</t>
  </si>
  <si>
    <t>OXSAIL Bc 2  10  0.632456  (0.334190, 1.61220)</t>
  </si>
  <si>
    <t xml:space="preserve">  pHx3 Bc 2  10  0.737865  (0.428232, 1.71248)</t>
  </si>
  <si>
    <t xml:space="preserve">   KO1 Bc 2  10  0.632456  (0.334190, 1.61220)</t>
  </si>
  <si>
    <t xml:space="preserve">   KO2 Bc 2  10  0.471405  (0.164934, 1.81480)</t>
  </si>
  <si>
    <t>Multiple comparisons          —    0.733</t>
  </si>
  <si>
    <t>Levene                     0.53    0.713</t>
  </si>
  <si>
    <t xml:space="preserve">Test for Equal Variances: WT Bc 2, OXSAIL Bc 2, pHx3 Bc 2,... </t>
  </si>
  <si>
    <t xml:space="preserve">One-way ANOVA: WT Bc 2, OXSAIL Bc 2, pHx3 Bc 2, KO1 Bc 2, KO2 Bc 2 </t>
  </si>
  <si>
    <t>Factor       5  WT Bc 2, OXSAIL Bc 2, pHx3 Bc 2, KO1 Bc 2, KO2 Bc 2</t>
  </si>
  <si>
    <t>Factor   4   1.000  0.2500     0.66    0.622</t>
  </si>
  <si>
    <t>Error   45  17.000  0.3778</t>
  </si>
  <si>
    <t>Total   49  18.000</t>
  </si>
  <si>
    <t xml:space="preserve">       S   R-sq  R-sq(adj)  R-sq(pred)</t>
  </si>
  <si>
    <t>0.614636  5.56%      0.00%       0.00%</t>
  </si>
  <si>
    <t>WT Bc 2      10  1.100  0.568  (0.709, 1.491)</t>
  </si>
  <si>
    <t>OXSAIL Bc 2  10  0.800  0.632  (0.409, 1.191)</t>
  </si>
  <si>
    <t>pHx3 Bc 2    10  0.900  0.738  (0.509, 1.291)</t>
  </si>
  <si>
    <t>KO1 Bc 2     10  1.200  0.632  (0.809, 1.591)</t>
  </si>
  <si>
    <t>KO2 Bc 2     10  1.000  0.471  (0.609, 1.391)</t>
  </si>
  <si>
    <t>Pooled StDev = 0.614636</t>
  </si>
  <si>
    <t>KO1 Bc 2     10  1.200  A</t>
  </si>
  <si>
    <t>WT Bc 2      10  1.100  A</t>
  </si>
  <si>
    <t>KO2 Bc 2     10  1.000  A</t>
  </si>
  <si>
    <t>pHx3 Bc 2    10  0.900  A</t>
  </si>
  <si>
    <t>OXSAIL Bc 2  10  0.800  A</t>
  </si>
  <si>
    <t xml:space="preserve">                         Difference       SE of                            Adjusted</t>
  </si>
  <si>
    <t>Difference of Levels       of Means  Difference       95% CI      T-Value   P-Value</t>
  </si>
  <si>
    <t>OXSAIL Bc 2 - WT Bc 2        -0.300       0.275  (-1.081, 0.481)    -1.09     0.810</t>
  </si>
  <si>
    <t>pHx3 Bc 2 - WT Bc 2          -0.200       0.275  (-0.981, 0.581)    -0.73     0.949</t>
  </si>
  <si>
    <t>KO1 Bc 2 - WT Bc 2            0.100       0.275  (-0.681, 0.881)     0.36     0.996</t>
  </si>
  <si>
    <t>KO2 Bc 2 - WT Bc 2           -0.100       0.275  (-0.881, 0.681)    -0.36     0.996</t>
  </si>
  <si>
    <t>pHx3 Bc 2 - OXSAIL Bc 2       0.100       0.275  (-0.681, 0.881)     0.36     0.996</t>
  </si>
  <si>
    <t>KO1 Bc 2 - OXSAIL Bc 2        0.400       0.275  (-0.381, 1.181)     1.46     0.596</t>
  </si>
  <si>
    <t>KO2 Bc 2 - OXSAIL Bc 2        0.200       0.275  (-0.581, 0.981)     0.73     0.949</t>
  </si>
  <si>
    <t>KO1 Bc 2 - pHx3 Bc 2          0.300       0.275  (-0.481, 1.081)     1.09     0.810</t>
  </si>
  <si>
    <t>KO2 Bc 2 - pHx3 Bc 2          0.100       0.275  (-0.681, 0.881)     0.36     0.996</t>
  </si>
  <si>
    <t>KO2 Bc 2 - KO1 Bc 2          -0.200       0.275  (-0.981, 0.581)    -0.73     0.949</t>
  </si>
  <si>
    <t>OXSAIL Bc 2 - WT Bc 2        -0.300       0.275  (-0.854, 0.254)    -1.09     0.281</t>
  </si>
  <si>
    <t>pHx3 Bc 2 - WT Bc 2          -0.200       0.275  (-0.754, 0.354)    -0.73     0.471</t>
  </si>
  <si>
    <t>KO1 Bc 2 - WT Bc 2            0.100       0.275  (-0.454, 0.654)     0.36     0.718</t>
  </si>
  <si>
    <t>KO2 Bc 2 - WT Bc 2           -0.100       0.275  (-0.654, 0.454)    -0.36     0.718</t>
  </si>
  <si>
    <t>pHx3 Bc 2 - OXSAIL Bc 2       0.100       0.275  (-0.454, 0.654)     0.36     0.718</t>
  </si>
  <si>
    <t>KO1 Bc 2 - OXSAIL Bc 2        0.400       0.275  (-0.154, 0.954)     1.46     0.153</t>
  </si>
  <si>
    <t>KO2 Bc 2 - OXSAIL Bc 2        0.200       0.275  (-0.354, 0.754)     0.73     0.471</t>
  </si>
  <si>
    <t>KO1 Bc 2 - pHx3 Bc 2          0.300       0.275  (-0.254, 0.854)     1.09     0.281</t>
  </si>
  <si>
    <t>KO2 Bc 2 - pHx3 Bc 2          0.100       0.275  (-0.454, 0.654)     0.36     0.718</t>
  </si>
  <si>
    <t>KO2 Bc 2 - KO1 Bc 2          -0.200       0.275  (-0.754, 0.354)    -0.73     0.471</t>
  </si>
  <si>
    <t>WT Bc 2 (control)  10  1.100  A</t>
  </si>
  <si>
    <t>KO1 Bc 2           10  1.200  A</t>
  </si>
  <si>
    <t>KO2 Bc 2           10  1.000  A</t>
  </si>
  <si>
    <t>pHx3 Bc 2          10  0.900  A</t>
  </si>
  <si>
    <t>OXSAIL Bc 2        10  0.800  A</t>
  </si>
  <si>
    <t xml:space="preserve">                       Difference       SE of                            Adjusted</t>
  </si>
  <si>
    <t>Difference of Levels     of Means  Difference       95% CI      T-Value   P-Value</t>
  </si>
  <si>
    <t>OXSAIL Bc 2 - WT Bc 2      -0.300       0.275  (-0.996, 0.396)    -1.09     0.649</t>
  </si>
  <si>
    <t>pHx3 Bc 2 - WT Bc 2        -0.200       0.275  (-0.896, 0.496)    -0.73     0.878</t>
  </si>
  <si>
    <t>KO1 Bc 2 - WT Bc 2          0.100       0.275  (-0.596, 0.796)     0.36     0.989</t>
  </si>
  <si>
    <t>KO2 Bc 2 - WT Bc 2         -0.100       0.275  (-0.796, 0.596)    -0.36     0.989</t>
  </si>
  <si>
    <t xml:space="preserve">Interval Plot of WT Bc 2, OXSAIL Bc 2, ... </t>
  </si>
  <si>
    <t xml:space="preserve">Residual Plots for WT Bc 2, OXSAIL Bc 2, ... </t>
  </si>
  <si>
    <t xml:space="preserve">Test for Equal Variances: WT Bc 7, OXSAIL Bc 7, pHx3 Bc 7, KO1 Bc 7, KO2 Bc 7 </t>
  </si>
  <si>
    <t xml:space="preserve">    WT Bc 7  10  0.632456  (0.334190, 1.61220)</t>
  </si>
  <si>
    <t>OXSAIL Bc 7  10  0.674949  (0.370256, 1.65726)</t>
  </si>
  <si>
    <t xml:space="preserve">  pHx3 Bc 7  10  0.737865  (0.428232, 1.71248)</t>
  </si>
  <si>
    <t xml:space="preserve">   KO1 Bc 7  10  0.632456  (0.334190, 1.61220)</t>
  </si>
  <si>
    <t xml:space="preserve">   KO2 Bc 7  10  0.471405  (0.164934, 1.81480)</t>
  </si>
  <si>
    <t>Multiple comparisons          —    0.728</t>
  </si>
  <si>
    <t>Levene                     0.59    0.670</t>
  </si>
  <si>
    <t xml:space="preserve">Test for Equal Variances: WT Bc 7, OXSAIL Bc 7, pHx3 Bc 7,... </t>
  </si>
  <si>
    <t xml:space="preserve">One-way ANOVA: WT Bc 7, OXSAIL Bc 7, pHx3 Bc 7, KO1 Bc 7, KO2 Bc 7 </t>
  </si>
  <si>
    <t>Factor       5  WT Bc 7, OXSAIL Bc 7, pHx3 Bc 7, KO1 Bc 7, KO2 Bc 7</t>
  </si>
  <si>
    <t>Factor   4   1.720  0.4300     1.06    0.386</t>
  </si>
  <si>
    <t>Error   45  18.200  0.4044</t>
  </si>
  <si>
    <t>Total   49  19.920</t>
  </si>
  <si>
    <t>0.635959  8.63%      0.51%       0.00%</t>
  </si>
  <si>
    <t>WT Bc 7      10  3.200  0.632  (2.795, 3.605)</t>
  </si>
  <si>
    <t>OXSAIL Bc 7  10  2.700  0.675  (2.295, 3.105)</t>
  </si>
  <si>
    <t>pHx3 Bc 7    10  3.100  0.738  (2.695, 3.505)</t>
  </si>
  <si>
    <t>KO1 Bc 7     10  3.200  0.632  (2.795, 3.605)</t>
  </si>
  <si>
    <t>KO2 Bc 7     10  3.000  0.471  (2.595, 3.405)</t>
  </si>
  <si>
    <t>Pooled StDev = 0.635959</t>
  </si>
  <si>
    <t>KO1 Bc 7     10  3.200  A</t>
  </si>
  <si>
    <t>WT Bc 7      10  3.200  A</t>
  </si>
  <si>
    <t>pHx3 Bc 7    10  3.100  A</t>
  </si>
  <si>
    <t>KO2 Bc 7     10  3.000  A</t>
  </si>
  <si>
    <t>OXSAIL Bc 7  10  2.700  A</t>
  </si>
  <si>
    <t>OXSAIL Bc 7 - WT Bc 7        -0.500       0.284  (-1.308, 0.308)    -1.76     0.410</t>
  </si>
  <si>
    <t>pHx3 Bc 7 - WT Bc 7          -0.100       0.284  (-0.908, 0.708)    -0.35     0.997</t>
  </si>
  <si>
    <t>KO1 Bc 7 - WT Bc 7            0.000       0.284  (-0.808, 0.808)     0.00     1.000</t>
  </si>
  <si>
    <t>KO2 Bc 7 - WT Bc 7           -0.200       0.284  (-1.008, 0.608)    -0.70     0.955</t>
  </si>
  <si>
    <t>pHx3 Bc 7 - OXSAIL Bc 7       0.400       0.284  (-0.408, 1.208)     1.41     0.627</t>
  </si>
  <si>
    <t>KO1 Bc 7 - OXSAIL Bc 7        0.500       0.284  (-0.308, 1.308)     1.76     0.410</t>
  </si>
  <si>
    <t>KO2 Bc 7 - OXSAIL Bc 7        0.300       0.284  (-0.508, 1.108)     1.05     0.828</t>
  </si>
  <si>
    <t>KO1 Bc 7 - pHx3 Bc 7          0.100       0.284  (-0.708, 0.908)     0.35     0.997</t>
  </si>
  <si>
    <t>KO2 Bc 7 - pHx3 Bc 7         -0.100       0.284  (-0.908, 0.708)    -0.35     0.997</t>
  </si>
  <si>
    <t>KO2 Bc 7 - KO1 Bc 7          -0.200       0.284  (-1.008, 0.608)    -0.70     0.955</t>
  </si>
  <si>
    <t>OXSAIL Bc 7 - WT Bc 7        -0.500       0.284  (-1.073, 0.073)    -1.76     0.086</t>
  </si>
  <si>
    <t>pHx3 Bc 7 - WT Bc 7          -0.100       0.284  (-0.673, 0.473)    -0.35     0.727</t>
  </si>
  <si>
    <t>KO1 Bc 7 - WT Bc 7            0.000       0.284  (-0.573, 0.573)     0.00     1.000</t>
  </si>
  <si>
    <t>KO2 Bc 7 - WT Bc 7           -0.200       0.284  (-0.773, 0.373)    -0.70     0.486</t>
  </si>
  <si>
    <t>pHx3 Bc 7 - OXSAIL Bc 7       0.400       0.284  (-0.173, 0.973)     1.41     0.166</t>
  </si>
  <si>
    <t>KO1 Bc 7 - OXSAIL Bc 7        0.500       0.284  (-0.073, 1.073)     1.76     0.086</t>
  </si>
  <si>
    <t>KO2 Bc 7 - OXSAIL Bc 7        0.300       0.284  (-0.273, 0.873)     1.05     0.297</t>
  </si>
  <si>
    <t>KO1 Bc 7 - pHx3 Bc 7          0.100       0.284  (-0.473, 0.673)     0.35     0.727</t>
  </si>
  <si>
    <t>KO2 Bc 7 - pHx3 Bc 7         -0.100       0.284  (-0.673, 0.473)    -0.35     0.727</t>
  </si>
  <si>
    <t>KO2 Bc 7 - KO1 Bc 7          -0.200       0.284  (-0.773, 0.373)    -0.70     0.486</t>
  </si>
  <si>
    <t>WT Bc 7 (control)  10  3.200  A</t>
  </si>
  <si>
    <t>KO1 Bc 7           10  3.200  A</t>
  </si>
  <si>
    <t>pHx3 Bc 7          10  3.100  A</t>
  </si>
  <si>
    <t>KO2 Bc 7           10  3.000  A</t>
  </si>
  <si>
    <t>OXSAIL Bc 7        10  2.700  A</t>
  </si>
  <si>
    <t>OXSAIL Bc 7 - WT Bc 7      -0.500       0.284  (-1.220, 0.220)    -1.76     0.248</t>
  </si>
  <si>
    <t>pHx3 Bc 7 - WT Bc 7        -0.100       0.284  (-0.820, 0.620)    -0.35     0.990</t>
  </si>
  <si>
    <t>KO1 Bc 7 - WT Bc 7          0.000       0.284  (-0.720, 0.720)     0.00     1.000</t>
  </si>
  <si>
    <t>KO2 Bc 7 - WT Bc 7         -0.200       0.284  (-0.920, 0.520)    -0.70     0.890</t>
  </si>
  <si>
    <t xml:space="preserve">Interval Plot of WT Bc 7, OXSAIL Bc 7, ... </t>
  </si>
  <si>
    <t xml:space="preserve">Residual Plots for WT Bc 7, OXSAIL Bc 7, ... </t>
  </si>
  <si>
    <t>21 dpi</t>
  </si>
  <si>
    <t>WT Ctrl 21</t>
  </si>
  <si>
    <t>OXSAIL Ctrl 21</t>
  </si>
  <si>
    <t>pHx3 Ctrl 21</t>
  </si>
  <si>
    <t>KO1 CTRL 21</t>
  </si>
  <si>
    <t>KO2 CTRL 21</t>
  </si>
  <si>
    <t xml:space="preserve">WT TYMV 0 </t>
  </si>
  <si>
    <t xml:space="preserve">OXSAIL TYMV 0 </t>
  </si>
  <si>
    <t>pHx3 TYMV 0</t>
  </si>
  <si>
    <t>KO1 TYMV 0</t>
  </si>
  <si>
    <t>KO2 TYMV 0</t>
  </si>
  <si>
    <t xml:space="preserve">WT TYMV 7 </t>
  </si>
  <si>
    <t xml:space="preserve">OXSAIL TYMV 7 </t>
  </si>
  <si>
    <t>pHx3 TYMV 7</t>
  </si>
  <si>
    <t>KO1 TYMV 7</t>
  </si>
  <si>
    <t>KO2 TYMV 7</t>
  </si>
  <si>
    <t xml:space="preserve">WT TYMV 14 </t>
  </si>
  <si>
    <t xml:space="preserve">OXSAIL TYMV 14 </t>
  </si>
  <si>
    <t>pHx3 TYMV 14</t>
  </si>
  <si>
    <t>KO1 TYMV 14</t>
  </si>
  <si>
    <t>KO2 TYMV 14</t>
  </si>
  <si>
    <t xml:space="preserve">WT TYMV 21 </t>
  </si>
  <si>
    <t>OXSAIL TYMV 21</t>
  </si>
  <si>
    <t>pHx3 TYMV 21</t>
  </si>
  <si>
    <t>KO1 TYMV 21</t>
  </si>
  <si>
    <t>KO2 TYMV 21</t>
  </si>
  <si>
    <t xml:space="preserve">WT TYMV 28 </t>
  </si>
  <si>
    <t>OXSAIL TYMV 28</t>
  </si>
  <si>
    <t>pHx3 TYMV 28</t>
  </si>
  <si>
    <t>KO1 TYMV 28</t>
  </si>
  <si>
    <t>KO2 TYMV 28</t>
  </si>
  <si>
    <t xml:space="preserve">Test for Equal Variances: WT Ctrl 7, WT TYMV 7, OXSAIL Ctrl , OXSAIL TYMV , pHx3 Ctrl 7, ... </t>
  </si>
  <si>
    <t xml:space="preserve">    WT Ctrl 7  10  3.71334  (1.52808,  12.486)</t>
  </si>
  <si>
    <t xml:space="preserve">    WT TYMV 7   7  5.61036  (1.76357,  29.556)</t>
  </si>
  <si>
    <t>OXSAIL Ctrl 7  10  3.63471  (0.77842,  23.484)</t>
  </si>
  <si>
    <t>OXSAIL TYMV 7   2  5.65685  (      *,       *)</t>
  </si>
  <si>
    <t xml:space="preserve">  pHx3 Ctrl 7  10  5.01221  (1.44901,  23.990)</t>
  </si>
  <si>
    <t xml:space="preserve">  pHx3 TYMV 7   1        *  (      *,       *)</t>
  </si>
  <si>
    <t xml:space="preserve">   KO1 CTRL 7  10  5.35828  (2.18143,  18.212)</t>
  </si>
  <si>
    <t xml:space="preserve">   KO1 TYMV 7   5  7.88670  (1.38817, 100.596)</t>
  </si>
  <si>
    <t xml:space="preserve">   KO2 CTRL 7  10  6.13641  (3.70875,  14.049)</t>
  </si>
  <si>
    <t xml:space="preserve">   KO2 TYMV 7   6  8.38252  (1.55958,  83.769)</t>
  </si>
  <si>
    <t>Individual confidence level = 99.4444%</t>
  </si>
  <si>
    <t>Multiple comparisons          —    0.654</t>
  </si>
  <si>
    <t>Levene                     0.91    0.520</t>
  </si>
  <si>
    <t>* NOTE * The graphical summary cannot be displayed because the multiple comparison intervals</t>
  </si>
  <si>
    <t xml:space="preserve">         cannot be calculated.</t>
  </si>
  <si>
    <t xml:space="preserve">One-way ANOVA: WT Ctrl 7, WT TYMV 7, OXSAIL Ctrl , OXSAIL TYMV , pHx3 Ctrl 7, ... </t>
  </si>
  <si>
    <t>Rows unused             14</t>
  </si>
  <si>
    <t>Factor      10  WT Ctrl 7, WT TYMV 7, OXSAIL Ctrl 7, OXSAIL TYMV 7, pHx3 Ctrl 7, pHx3 TYMV 7,</t>
  </si>
  <si>
    <t xml:space="preserve">                KO1 CTRL 7, KO1 TYMV 7, KO2 CTRL 7, KO2 TYMV 7</t>
  </si>
  <si>
    <t>Factor   9   522.8   58.09     1.88    0.072</t>
  </si>
  <si>
    <t>Error   61  1887.4   30.94</t>
  </si>
  <si>
    <t>Total   70  2410.2</t>
  </si>
  <si>
    <t>5.56245  21.69%     10.14%           *</t>
  </si>
  <si>
    <t>Factor          N   Mean  StDev       95% CI</t>
  </si>
  <si>
    <t>WT Ctrl 7      10  10.30   3.71  (  6.78,  13.82)</t>
  </si>
  <si>
    <t>WT TYMV 7       7  12.14   5.61  (  7.94,  16.35)</t>
  </si>
  <si>
    <t>OXSAIL Ctrl 7  10  11.90   3.63  (  8.38,  15.42)</t>
  </si>
  <si>
    <t>OXSAIL TYMV 7   2   8.00   5.66  (  0.13,  15.87)</t>
  </si>
  <si>
    <t>pHx3 Ctrl 7    10  12.70   5.01  (  9.18,  16.22)</t>
  </si>
  <si>
    <t>pHx3 TYMV 7     1  6.000      *  (-5.123, 17.123)</t>
  </si>
  <si>
    <t>KO1 CTRL 7     10  11.40   5.36  (  7.88,  14.92)</t>
  </si>
  <si>
    <t>KO1 TYMV 7      5  15.80   7.89  ( 10.83,  20.77)</t>
  </si>
  <si>
    <t>KO2 CTRL 7     10  18.10   6.14  ( 14.58,  21.62)</t>
  </si>
  <si>
    <t>KO2 TYMV 7      6  11.33   8.38  (  6.79,  15.87)</t>
  </si>
  <si>
    <t>Pooled StDev = 5.56245</t>
  </si>
  <si>
    <t>Factor          N   Mean  Grouping</t>
  </si>
  <si>
    <t>KO2 CTRL 7     10  18.10  A</t>
  </si>
  <si>
    <t>KO1 TYMV 7      5  15.80  A</t>
  </si>
  <si>
    <t>pHx3 Ctrl 7    10  12.70  A</t>
  </si>
  <si>
    <t>WT TYMV 7       7  12.14  A</t>
  </si>
  <si>
    <t>OXSAIL Ctrl 7  10  11.90  A</t>
  </si>
  <si>
    <t>KO1 CTRL 7     10  11.40  A</t>
  </si>
  <si>
    <t>KO2 TYMV 7      6  11.33  A</t>
  </si>
  <si>
    <t>WT Ctrl 7      10  10.30  A</t>
  </si>
  <si>
    <t>OXSAIL TYMV 7   2   8.00  A</t>
  </si>
  <si>
    <t>pHx3 TYMV 7     1  6.000  A</t>
  </si>
  <si>
    <t xml:space="preserve">                             Difference       SE of                            Adjusted</t>
  </si>
  <si>
    <t>Difference of Levels           of Means  Difference       95% CI      T-Value   P-Value</t>
  </si>
  <si>
    <t>WT TYMV 7 - WT Ctrl 7              1.84        2.74  ( -7.15, 10.84)     0.67     1.000</t>
  </si>
  <si>
    <t>OXSAIL Ctrl  - WT Ctrl 7           1.60        2.49  ( -6.56,  9.76)     0.64     1.000</t>
  </si>
  <si>
    <t>OXSAIL TYMV  - WT Ctrl 7          -2.30        4.31  (-16.44, 11.84)    -0.53     1.000</t>
  </si>
  <si>
    <t>pHx3 Ctrl 7 - WT Ctrl 7            2.40        2.49  ( -5.76, 10.56)     0.96     0.993</t>
  </si>
  <si>
    <t>pHx3 TYMV 7 - WT Ctrl 7           -4.30        5.83  (-23.44, 14.84)    -0.74     0.999</t>
  </si>
  <si>
    <t>KO1 CTRL 7 - WT Ctrl 7             1.10        2.49  ( -7.06,  9.26)     0.44     1.000</t>
  </si>
  <si>
    <t>KO1 TYMV 7 - WT Ctrl 7             5.50        3.05  ( -4.50, 15.50)     1.81     0.729</t>
  </si>
  <si>
    <t>KO2 CTRL 7 - WT Ctrl 7             7.80        2.49  ( -0.36, 15.96)     3.14     0.073</t>
  </si>
  <si>
    <t>KO2 TYMV 7 - WT Ctrl 7             1.03        2.87  ( -8.39, 10.46)     0.36     1.000</t>
  </si>
  <si>
    <t>OXSAIL Ctrl  - WT TYMV 7          -0.24        2.74  ( -9.24,  8.75)    -0.09     1.000</t>
  </si>
  <si>
    <t>OXSAIL TYMV  - WT TYMV 7          -4.14        4.46  (-18.78, 10.49)    -0.93     0.995</t>
  </si>
  <si>
    <t>pHx3 Ctrl 7 - WT TYMV 7            0.56        2.74  ( -8.44,  9.55)     0.20     1.000</t>
  </si>
  <si>
    <t>pHx3 TYMV 7 - WT TYMV 7           -6.14        5.95  (-25.65, 13.37)    -1.03     0.989</t>
  </si>
  <si>
    <t>KO1 CTRL 7 - WT TYMV 7            -0.74        2.74  ( -9.74,  8.25)    -0.27     1.000</t>
  </si>
  <si>
    <t>KO1 TYMV 7 - WT TYMV 7             3.66        3.26  ( -7.03, 14.34)     1.12     0.980</t>
  </si>
  <si>
    <t>KO2 CTRL 7 - WT TYMV 7             5.96        2.74  ( -3.04, 14.95)     2.17     0.486</t>
  </si>
  <si>
    <t>KO2 TYMV 7 - WT TYMV 7            -0.81        3.09  (-10.96,  9.34)    -0.26     1.000</t>
  </si>
  <si>
    <t>OXSAIL TYMV  - OXSAIL Ctrl        -3.90        4.31  (-18.04, 10.24)    -0.91     0.996</t>
  </si>
  <si>
    <t>pHx3 Ctrl 7 - OXSAIL Ctrl          0.80        2.49  ( -7.36,  8.96)     0.32     1.000</t>
  </si>
  <si>
    <t>pHx3 TYMV 7 - OXSAIL Ctrl         -5.90        5.83  (-25.04, 13.24)    -1.01     0.990</t>
  </si>
  <si>
    <t>KO1 CTRL 7 - OXSAIL Ctrl          -0.50        2.49  ( -8.66,  7.66)    -0.20     1.000</t>
  </si>
  <si>
    <t>KO1 TYMV 7 - OXSAIL Ctrl           3.90        3.05  ( -6.10, 13.90)     1.28     0.954</t>
  </si>
  <si>
    <t>KO2 CTRL 7 - OXSAIL Ctrl           6.20        2.49  ( -1.96, 14.36)     2.49     0.293</t>
  </si>
  <si>
    <t>KO2 TYMV 7 - OXSAIL Ctrl          -0.57        2.87  ( -9.99,  8.86)    -0.20     1.000</t>
  </si>
  <si>
    <t>pHx3 Ctrl 7 - OXSAIL TYMV          4.70        4.31  ( -9.44, 18.84)     1.09     0.984</t>
  </si>
  <si>
    <t>pHx3 TYMV 7 - OXSAIL TYMV         -2.00        6.81  (-24.35, 20.35)    -0.29     1.000</t>
  </si>
  <si>
    <t>KO1 CTRL 7 - OXSAIL TYMV           3.40        4.31  (-10.74, 17.54)     0.79     0.999</t>
  </si>
  <si>
    <t>KO1 TYMV 7 - OXSAIL TYMV           7.80        4.65  ( -7.47, 23.07)     1.68     0.804</t>
  </si>
  <si>
    <t>KO2 CTRL 7 - OXSAIL TYMV          10.10        4.31  ( -4.04, 24.24)     2.34     0.377</t>
  </si>
  <si>
    <t>KO2 TYMV 7 - OXSAIL TYMV           3.33        4.54  (-11.57, 18.23)     0.73     0.999</t>
  </si>
  <si>
    <t>pHx3 TYMV 7 - pHx3 Ctrl 7         -6.70        5.83  (-25.84, 12.44)    -1.15     0.977</t>
  </si>
  <si>
    <t>KO1 CTRL 7 - pHx3 Ctrl 7          -1.30        2.49  ( -9.46,  6.86)    -0.52     1.000</t>
  </si>
  <si>
    <t>KO1 TYMV 7 - pHx3 Ctrl 7           3.10        3.05  ( -6.90, 13.10)     1.02     0.990</t>
  </si>
  <si>
    <t>KO2 CTRL 7 - pHx3 Ctrl 7           5.40        2.49  ( -2.76, 13.56)     2.17     0.487</t>
  </si>
  <si>
    <t>KO2 TYMV 7 - pHx3 Ctrl 7          -1.37        2.87  (-10.79,  8.06)    -0.48     1.000</t>
  </si>
  <si>
    <t>KO1 CTRL 7 - pHx3 TYMV 7           5.40        5.83  (-13.74, 24.54)     0.93     0.995</t>
  </si>
  <si>
    <t>KO1 TYMV 7 - pHx3 TYMV 7           9.80        6.09  (-10.19, 29.79)     1.61     0.839</t>
  </si>
  <si>
    <t>KO2 CTRL 7 - pHx3 TYMV 7          12.10        5.83  ( -7.04, 31.24)     2.07     0.552</t>
  </si>
  <si>
    <t>KO2 TYMV 7 - pHx3 TYMV 7           5.33        6.01  (-14.38, 25.05)     0.89     0.996</t>
  </si>
  <si>
    <t>KO1 TYMV 7 - KO1 CTRL 7            4.40        3.05  ( -5.60, 14.40)     1.44     0.908</t>
  </si>
  <si>
    <t>KO2 CTRL 7 - KO1 CTRL 7            6.70        2.49  ( -1.46, 14.86)     2.69     0.200</t>
  </si>
  <si>
    <t>KO2 TYMV 7 - KO1 CTRL 7           -0.07        2.87  ( -9.49,  9.36)    -0.02     1.000</t>
  </si>
  <si>
    <t>KO2 CTRL 7 - KO1 TYMV 7            2.30        3.05  ( -7.70, 12.30)     0.75     0.999</t>
  </si>
  <si>
    <t>KO2 TYMV 7 - KO1 TYMV 7           -4.47        3.37  (-15.52,  6.58)    -1.33     0.944</t>
  </si>
  <si>
    <t>KO2 TYMV 7 - KO2 CTRL 7           -6.77        2.87  (-16.19,  2.66)    -2.36     0.370</t>
  </si>
  <si>
    <t>Individual confidence level = 99.83%</t>
  </si>
  <si>
    <t>KO1 TYMV 7      5  15.80  A B</t>
  </si>
  <si>
    <t>pHx3 Ctrl 7    10  12.70    B</t>
  </si>
  <si>
    <t>WT TYMV 7       7  12.14    B</t>
  </si>
  <si>
    <t>OXSAIL Ctrl 7  10  11.90    B</t>
  </si>
  <si>
    <t>KO1 CTRL 7     10  11.40    B</t>
  </si>
  <si>
    <t>KO2 TYMV 7      6  11.33    B</t>
  </si>
  <si>
    <t>WT Ctrl 7      10  10.30    B</t>
  </si>
  <si>
    <t>OXSAIL TYMV 7   2   8.00    B</t>
  </si>
  <si>
    <t>pHx3 TYMV 7     1  6.000    B</t>
  </si>
  <si>
    <t>WT TYMV 7 - WT Ctrl 7              1.84        2.74  ( -3.64,  7.32)     0.67     0.504</t>
  </si>
  <si>
    <t>OXSAIL Ctrl  - WT Ctrl 7           1.60        2.49  ( -3.37,  6.57)     0.64     0.523</t>
  </si>
  <si>
    <t>OXSAIL TYMV  - WT Ctrl 7          -2.30        4.31  (-10.92,  6.32)    -0.53     0.595</t>
  </si>
  <si>
    <t>pHx3 Ctrl 7 - WT Ctrl 7            2.40        2.49  ( -2.57,  7.37)     0.96     0.338</t>
  </si>
  <si>
    <t>pHx3 TYMV 7 - WT Ctrl 7           -4.30        5.83  (-15.97,  7.37)    -0.74     0.464</t>
  </si>
  <si>
    <t>KO1 CTRL 7 - WT Ctrl 7             1.10        2.49  ( -3.87,  6.07)     0.44     0.660</t>
  </si>
  <si>
    <t>KO1 TYMV 7 - WT Ctrl 7             5.50        3.05  ( -0.59, 11.59)     1.81     0.076</t>
  </si>
  <si>
    <t>KO2 CTRL 7 - WT Ctrl 7             7.80        2.49  (  2.83, 12.77)     3.14     0.003</t>
  </si>
  <si>
    <t>KO2 TYMV 7 - WT Ctrl 7             1.03        2.87  ( -4.71,  6.78)     0.36     0.720</t>
  </si>
  <si>
    <t>OXSAIL Ctrl  - WT TYMV 7          -0.24        2.74  ( -5.72,  5.24)    -0.09     0.930</t>
  </si>
  <si>
    <t>OXSAIL TYMV  - WT TYMV 7          -4.14        4.46  (-13.06,  4.78)    -0.93     0.357</t>
  </si>
  <si>
    <t>pHx3 Ctrl 7 - WT TYMV 7            0.56        2.74  ( -4.92,  6.04)     0.20     0.840</t>
  </si>
  <si>
    <t>pHx3 TYMV 7 - WT TYMV 7           -6.14        5.95  (-18.03,  5.75)    -1.03     0.306</t>
  </si>
  <si>
    <t>KO1 CTRL 7 - WT TYMV 7            -0.74        2.74  ( -6.22,  4.74)    -0.27     0.787</t>
  </si>
  <si>
    <t>KO1 TYMV 7 - WT TYMV 7             3.66        3.26  ( -2.86, 10.17)     1.12     0.266</t>
  </si>
  <si>
    <t>KO2 CTRL 7 - WT TYMV 7             5.96        2.74  (  0.48, 11.44)     2.17     0.034</t>
  </si>
  <si>
    <t>KO2 TYMV 7 - WT TYMV 7            -0.81        3.09  ( -7.00,  5.38)    -0.26     0.795</t>
  </si>
  <si>
    <t>OXSAIL TYMV  - OXSAIL Ctrl        -3.90        4.31  (-12.52,  4.72)    -0.91     0.369</t>
  </si>
  <si>
    <t>pHx3 Ctrl 7 - OXSAIL Ctrl          0.80        2.49  ( -4.17,  5.77)     0.32     0.749</t>
  </si>
  <si>
    <t>pHx3 TYMV 7 - OXSAIL Ctrl         -5.90        5.83  (-17.57,  5.77)    -1.01     0.316</t>
  </si>
  <si>
    <t>KO1 CTRL 7 - OXSAIL Ctrl          -0.50        2.49  ( -5.47,  4.47)    -0.20     0.841</t>
  </si>
  <si>
    <t>KO1 TYMV 7 - OXSAIL Ctrl           3.90        3.05  ( -2.19,  9.99)     1.28     0.205</t>
  </si>
  <si>
    <t>KO2 CTRL 7 - OXSAIL Ctrl           6.20        2.49  (  1.23, 11.17)     2.49     0.015</t>
  </si>
  <si>
    <t>KO2 TYMV 7 - OXSAIL Ctrl          -0.57        2.87  ( -6.31,  5.18)    -0.20     0.844</t>
  </si>
  <si>
    <t>pHx3 Ctrl 7 - OXSAIL TYMV          4.70        4.31  ( -3.92, 13.32)     1.09     0.280</t>
  </si>
  <si>
    <t>pHx3 TYMV 7 - OXSAIL TYMV         -2.00        6.81  (-15.62, 11.62)    -0.29     0.770</t>
  </si>
  <si>
    <t>KO1 CTRL 7 - OXSAIL TYMV           3.40        4.31  ( -5.22, 12.02)     0.79     0.433</t>
  </si>
  <si>
    <t>KO1 TYMV 7 - OXSAIL TYMV           7.80        4.65  ( -1.51, 17.11)     1.68     0.099</t>
  </si>
  <si>
    <t>KO2 CTRL 7 - OXSAIL TYMV          10.10        4.31  (  1.48, 18.72)     2.34     0.022</t>
  </si>
  <si>
    <t>KO2 TYMV 7 - OXSAIL TYMV           3.33        4.54  ( -5.75, 12.42)     0.73     0.466</t>
  </si>
  <si>
    <t>pHx3 TYMV 7 - pHx3 Ctrl 7         -6.70        5.83  (-18.37,  4.97)    -1.15     0.255</t>
  </si>
  <si>
    <t>KO1 CTRL 7 - pHx3 Ctrl 7          -1.30        2.49  ( -6.27,  3.67)    -0.52     0.603</t>
  </si>
  <si>
    <t>KO1 TYMV 7 - pHx3 Ctrl 7           3.10        3.05  ( -2.99,  9.19)     1.02     0.313</t>
  </si>
  <si>
    <t>KO2 CTRL 7 - pHx3 Ctrl 7           5.40        2.49  (  0.43, 10.37)     2.17     0.034</t>
  </si>
  <si>
    <t>KO2 TYMV 7 - pHx3 Ctrl 7          -1.37        2.87  ( -7.11,  4.38)    -0.48     0.636</t>
  </si>
  <si>
    <t>KO1 CTRL 7 - pHx3 TYMV 7           5.40        5.83  ( -6.27, 17.07)     0.93     0.358</t>
  </si>
  <si>
    <t>KO1 TYMV 7 - pHx3 TYMV 7           9.80        6.09  ( -2.38, 21.98)     1.61     0.113</t>
  </si>
  <si>
    <t>KO2 CTRL 7 - pHx3 TYMV 7          12.10        5.83  (  0.43, 23.77)     2.07     0.042</t>
  </si>
  <si>
    <t>KO2 TYMV 7 - pHx3 TYMV 7           5.33        6.01  ( -6.68, 17.35)     0.89     0.378</t>
  </si>
  <si>
    <t>KO1 TYMV 7 - KO1 CTRL 7            4.40        3.05  ( -1.69, 10.49)     1.44     0.154</t>
  </si>
  <si>
    <t>KO2 CTRL 7 - KO1 CTRL 7            6.70        2.49  (  1.73, 11.67)     2.69     0.009</t>
  </si>
  <si>
    <t>KO2 TYMV 7 - KO1 CTRL 7           -0.07        2.87  ( -5.81,  5.68)    -0.02     0.982</t>
  </si>
  <si>
    <t>KO2 CTRL 7 - KO1 TYMV 7            2.30        3.05  ( -3.79,  8.39)     0.75     0.453</t>
  </si>
  <si>
    <t>KO2 TYMV 7 - KO1 TYMV 7           -4.47        3.37  (-11.20,  2.27)    -1.33     0.190</t>
  </si>
  <si>
    <t>KO2 TYMV 7 - KO2 CTRL 7           -6.77        2.87  (-12.51, -1.02)    -2.36     0.022</t>
  </si>
  <si>
    <t>Simultaneous confidence level = 39.74%</t>
  </si>
  <si>
    <t>Factor                N   Mean  Grouping</t>
  </si>
  <si>
    <t>WT Ctrl 7 (control)  10  10.30  A</t>
  </si>
  <si>
    <t>KO2 CTRL 7           10  18.10</t>
  </si>
  <si>
    <t>KO1 TYMV 7            5  15.80  A</t>
  </si>
  <si>
    <t>pHx3 Ctrl 7          10  12.70  A</t>
  </si>
  <si>
    <t>WT TYMV 7             7  12.14  A</t>
  </si>
  <si>
    <t>OXSAIL Ctrl 7        10  11.90  A</t>
  </si>
  <si>
    <t>KO1 CTRL 7           10  11.40  A</t>
  </si>
  <si>
    <t>KO2 TYMV 7            6  11.33  A</t>
  </si>
  <si>
    <t>OXSAIL TYMV 7         2   8.00  A</t>
  </si>
  <si>
    <t>pHx3 TYMV 7           1  6.000  A</t>
  </si>
  <si>
    <t>WT TYMV 7 - WT Ctrl 7           1.84        2.74  ( -5.86,  9.55)     0.67     0.994</t>
  </si>
  <si>
    <t>OXSAIL Ctrl  - WT Ctrl 7        1.60        2.49  ( -5.39,  8.59)     0.64     0.996</t>
  </si>
  <si>
    <t>OXSAIL TYMV  - WT Ctrl 7       -2.30        4.31  (-14.41,  9.81)    -0.53     0.999</t>
  </si>
  <si>
    <t>pHx3 Ctrl 7 - WT Ctrl 7         2.40        2.49  ( -4.59,  9.39)     0.96     0.946</t>
  </si>
  <si>
    <t>pHx3 TYMV 7 - WT Ctrl 7        -4.30        5.83  (-20.70, 12.10)    -0.74     0.990</t>
  </si>
  <si>
    <t>KO1 CTRL 7 - WT Ctrl 7          1.10        2.49  ( -5.89,  8.09)     0.44     1.000</t>
  </si>
  <si>
    <t>KO1 TYMV 7 - WT Ctrl 7          5.50        3.05  ( -3.06, 14.06)     1.81     0.418</t>
  </si>
  <si>
    <t>KO2 CTRL 7 - WT Ctrl 7          7.80        2.49  (  0.81, 14.79)     3.14     0.021</t>
  </si>
  <si>
    <t>KO2 TYMV 7 - WT Ctrl 7          1.03        2.87  ( -7.04,  9.11)     0.36     1.000</t>
  </si>
  <si>
    <t>Individual confidence level = 99.34%</t>
  </si>
  <si>
    <t xml:space="preserve">Interval Plot of WT Ctrl 7, WT TYMV 7, ... </t>
  </si>
  <si>
    <t xml:space="preserve">Residual Plots for WT Ctrl 7, WT TYMV 7, ... </t>
  </si>
  <si>
    <t xml:space="preserve">Test for Equal Variances: WT Ctrl 14, WT TYMV 14, OXSAIL Ctrl , OXSAIL TYMV , ... </t>
  </si>
  <si>
    <t xml:space="preserve">    WT Ctrl 14  10  17.7964  (11.2156,  39.073)</t>
  </si>
  <si>
    <t xml:space="preserve">    WT TYMV 14   7  13.7685  ( 3.8129,  82.334)</t>
  </si>
  <si>
    <t>OXSAIL Ctrl 14  10  17.2369  ( 9.1029,  45.162)</t>
  </si>
  <si>
    <t>OXSAIL TYMV 14   2   5.6569  (      *,       *)</t>
  </si>
  <si>
    <t xml:space="preserve">  pHx3 Ctrl 14  10  27.6960  (12.7846,  83.020)</t>
  </si>
  <si>
    <t xml:space="preserve">  pHx3 TYMV 14   1        *  (      *,       *)</t>
  </si>
  <si>
    <t xml:space="preserve">   KO1 CTRL 14  10  39.9557  (12.2957, 179.655)</t>
  </si>
  <si>
    <t xml:space="preserve">   KO1 TYMV 14   5  14.4741  ( 4.6488, 101.177)</t>
  </si>
  <si>
    <t xml:space="preserve">   KO2 CTRL 14  10  32.9788  (14.0421, 107.171)</t>
  </si>
  <si>
    <t xml:space="preserve">   KO2 TYMV 14   6  10.1931  ( 2.6714,  72.314)</t>
  </si>
  <si>
    <t>Multiple comparisons          —    0.470</t>
  </si>
  <si>
    <t>Levene                     1.34    0.236</t>
  </si>
  <si>
    <t xml:space="preserve">One-way ANOVA: WT Ctrl 14, WT TYMV 14, OXSAIL Ctrl , OXSAIL TYMV , pHx3 Ctrl 14, ... </t>
  </si>
  <si>
    <t>Factor      10  WT Ctrl 14, WT TYMV 14, OXSAIL Ctrl 14, OXSAIL TYMV 14, pHx3 Ctrl 14, pHx3</t>
  </si>
  <si>
    <t xml:space="preserve">                TYMV 14, KO1 CTRL 14, KO1 TYMV 14, KO2 CTRL 14, KO2 TYMV 14</t>
  </si>
  <si>
    <t>Factor   9   64675  7186.1    11.21    0.000</t>
  </si>
  <si>
    <t>Error   61   39111   641.2</t>
  </si>
  <si>
    <t>Total   70  103787</t>
  </si>
  <si>
    <t>25.3214  62.32%     56.76%           *</t>
  </si>
  <si>
    <t>WT Ctrl 14      10  107.60  17.80  ( 91.59, 123.61)</t>
  </si>
  <si>
    <t>WT TYMV 14       7   68.71  13.77  ( 49.58,  87.85)</t>
  </si>
  <si>
    <t>OXSAIL Ctrl 14  10  141.00  17.24  (124.99, 157.01)</t>
  </si>
  <si>
    <t>OXSAIL TYMV 14   2   89.00   5.66  ( 53.20, 124.80)</t>
  </si>
  <si>
    <t>pHx3 Ctrl 14    10  130.80  27.70  (114.79, 146.81)</t>
  </si>
  <si>
    <t>pHx3 TYMV 14     1   63.00      *  ( 12.37, 113.63)</t>
  </si>
  <si>
    <t>KO1 CTRL 14     10   102.7   40.0  (  86.7,  118.7)</t>
  </si>
  <si>
    <t>KO1 TYMV 14      5   57.00  14.47  ( 34.36,  79.64)</t>
  </si>
  <si>
    <t>KO2 CTRL 14     10   104.4   33.0  (  88.4,  120.4)</t>
  </si>
  <si>
    <t>KO2 TYMV 14      6   42.50  10.19  ( 21.83,  63.17)</t>
  </si>
  <si>
    <t>Pooled StDev = 25.3214</t>
  </si>
  <si>
    <t>OXSAIL Ctrl 14  10  141.00  A</t>
  </si>
  <si>
    <t>pHx3 Ctrl 14    10  130.80  A B</t>
  </si>
  <si>
    <t>WT Ctrl 14      10  107.60  A B C</t>
  </si>
  <si>
    <t>KO2 CTRL 14     10   104.4  A B C</t>
  </si>
  <si>
    <t>KO1 CTRL 14     10   102.7    B C</t>
  </si>
  <si>
    <t>OXSAIL TYMV 14   2   89.00  A B C D</t>
  </si>
  <si>
    <t>WT TYMV 14       7   68.71      C D</t>
  </si>
  <si>
    <t>pHx3 TYMV 14     1   63.00  A B C D</t>
  </si>
  <si>
    <t>KO1 TYMV 14      5   57.00        D</t>
  </si>
  <si>
    <t>KO2 TYMV 14      6   42.50        D</t>
  </si>
  <si>
    <t>WT TYMV 14 - WT Ctrl 14           -38.9        12.5  ( -79.8,   2.1)    -3.12     0.077</t>
  </si>
  <si>
    <t>OXSAIL Ctrl  - WT Ctrl 14          33.4        11.3  (  -3.8,  70.6)     2.95     0.114</t>
  </si>
  <si>
    <t>OXSAIL TYMV  - WT Ctrl 14         -18.6        19.6  ( -83.0,  45.8)    -0.95     0.994</t>
  </si>
  <si>
    <t>pHx3 Ctrl 14 - WT Ctrl 14          23.2        11.3  ( -14.0,  60.4)     2.05     0.569</t>
  </si>
  <si>
    <t>pHx3 TYMV 14 - WT Ctrl 14         -44.6        26.6  (-131.7,  42.5)    -1.68     0.802</t>
  </si>
  <si>
    <t>KO1 CTRL 14 - WT Ctrl 14           -4.9        11.3  ( -42.1,  32.3)    -0.43     1.000</t>
  </si>
  <si>
    <t>KO1 TYMV 14 - WT Ctrl 14          -50.6        13.9  ( -96.1,  -5.1)    -3.65     0.018</t>
  </si>
  <si>
    <t>KO2 CTRL 14 - WT Ctrl 14           -3.2        11.3  ( -40.4,  34.0)    -0.28     1.000</t>
  </si>
  <si>
    <t>KO2 TYMV 14 - WT Ctrl 14          -65.1        13.1  (-108.0, -22.2)    -4.98     0.000</t>
  </si>
  <si>
    <t>OXSAIL Ctrl  - WT TYMV 14          72.3        12.5  (  31.3, 113.2)     5.79     0.000</t>
  </si>
  <si>
    <t>OXSAIL TYMV  - WT TYMV 14          20.3        20.3  ( -46.3,  86.9)     1.00     0.991</t>
  </si>
  <si>
    <t>pHx3 Ctrl 14 - WT TYMV 14          62.1        12.5  (  21.1, 103.0)     4.98     0.000</t>
  </si>
  <si>
    <t>pHx3 TYMV 14 - WT TYMV 14          -5.7        27.1  ( -94.5,  83.1)    -0.21     1.000</t>
  </si>
  <si>
    <t>KO1 CTRL 14 - WT TYMV 14           34.0        12.5  (  -7.0,  74.9)     2.72     0.188</t>
  </si>
  <si>
    <t>KO1 TYMV 14 - WT TYMV 14          -11.7        14.8  ( -60.4,  36.9)    -0.79     0.998</t>
  </si>
  <si>
    <t>KO2 CTRL 14 - WT TYMV 14           35.7        12.5  (  -5.3,  76.6)     2.86     0.140</t>
  </si>
  <si>
    <t>KO2 TYMV 14 - WT TYMV 14          -26.2        14.1  ( -72.4,  20.0)    -1.86     0.694</t>
  </si>
  <si>
    <t>OXSAIL TYMV  - OXSAIL Ctrl        -52.0        19.6  (-116.4,  12.4)    -2.65     0.217</t>
  </si>
  <si>
    <t>pHx3 Ctrl 14 - OXSAIL Ctrl        -10.2        11.3  ( -47.4,  27.0)    -0.90     0.996</t>
  </si>
  <si>
    <t>pHx3 TYMV 14 - OXSAIL Ctrl        -78.0        26.6  (-165.1,   9.1)    -2.94     0.118</t>
  </si>
  <si>
    <t>KO1 CTRL 14 - OXSAIL Ctrl         -38.3        11.3  ( -75.5,  -1.1)    -3.38     0.038</t>
  </si>
  <si>
    <t>KO1 TYMV 14 - OXSAIL Ctrl         -84.0        13.9  (-129.5, -38.5)    -6.06     0.000</t>
  </si>
  <si>
    <t>KO2 CTRL 14 - OXSAIL Ctrl         -36.6        11.3  ( -73.8,   0.6)    -3.23     0.057</t>
  </si>
  <si>
    <t>KO2 TYMV 14 - OXSAIL Ctrl         -98.5        13.1  (-141.4, -55.6)    -7.53     0.000</t>
  </si>
  <si>
    <t>pHx3 Ctrl 14 - OXSAIL TYMV         41.8        19.6  ( -22.6, 106.2)     2.13     0.514</t>
  </si>
  <si>
    <t>pHx3 TYMV 14 - OXSAIL TYMV        -26.0        31.0  (-127.8,  75.8)    -0.84     0.998</t>
  </si>
  <si>
    <t>KO1 CTRL 14 - OXSAIL TYMV          13.7        19.6  ( -50.7,  78.1)     0.70     0.999</t>
  </si>
  <si>
    <t>KO1 TYMV 14 - OXSAIL TYMV         -32.0        21.2  (-101.5,  37.5)    -1.51     0.883</t>
  </si>
  <si>
    <t>KO2 CTRL 14 - OXSAIL TYMV          15.4        19.6  ( -49.0,  79.8)     0.79     0.999</t>
  </si>
  <si>
    <t>KO2 TYMV 14 - OXSAIL TYMV         -46.5        20.7  (-114.3,  21.3)    -2.25     0.436</t>
  </si>
  <si>
    <t>pHx3 TYMV 14 - pHx3 Ctrl 14       -67.8        26.6  (-154.9,  19.3)    -2.55     0.262</t>
  </si>
  <si>
    <t>KO1 CTRL 14 - pHx3 Ctrl 14        -28.1        11.3  ( -65.3,   9.1)    -2.48     0.299</t>
  </si>
  <si>
    <t>KO1 TYMV 14 - pHx3 Ctrl 14        -73.8        13.9  (-119.3, -28.3)    -5.32     0.000</t>
  </si>
  <si>
    <t>KO2 CTRL 14 - pHx3 Ctrl 14        -26.4        11.3  ( -63.6,  10.8)    -2.33     0.385</t>
  </si>
  <si>
    <t>KO2 TYMV 14 - pHx3 Ctrl 14        -88.3        13.1  (-131.2, -45.4)    -6.75     0.000</t>
  </si>
  <si>
    <t>KO1 CTRL 14 - pHx3 TYMV 14         39.7        26.6  ( -47.4, 126.8)     1.49     0.889</t>
  </si>
  <si>
    <t>KO1 TYMV 14 - pHx3 TYMV 14         -6.0        27.7  ( -97.0,  85.0)    -0.22     1.000</t>
  </si>
  <si>
    <t>KO2 CTRL 14 - pHx3 TYMV 14         41.4        26.6  ( -45.7, 128.5)     1.56     0.862</t>
  </si>
  <si>
    <t>KO2 TYMV 14 - pHx3 TYMV 14        -20.5        27.4  (-110.2,  69.2)    -0.75     0.999</t>
  </si>
  <si>
    <t>KO1 TYMV 14 - KO1 CTRL 14         -45.7        13.9  ( -91.2,  -0.2)    -3.30     0.049</t>
  </si>
  <si>
    <t>KO2 CTRL 14 - KO1 CTRL 14           1.7        11.3  ( -35.5,  38.9)     0.15     1.000</t>
  </si>
  <si>
    <t>KO2 TYMV 14 - KO1 CTRL 14         -60.2        13.1  (-103.1, -17.3)    -4.60     0.001</t>
  </si>
  <si>
    <t>KO2 CTRL 14 - KO1 TYMV 14          47.4        13.9  (   1.9,  92.9)     3.42     0.035</t>
  </si>
  <si>
    <t>KO2 TYMV 14 - KO1 TYMV 14         -14.5        15.3  ( -64.8,  35.8)    -0.95     0.994</t>
  </si>
  <si>
    <t>KO2 TYMV 14 - KO2 CTRL 14         -61.9        13.1  (-104.8, -19.0)    -4.73     0.001</t>
  </si>
  <si>
    <t>pHx3 Ctrl 14    10  130.80  A</t>
  </si>
  <si>
    <t>WT Ctrl 14      10  107.60    B</t>
  </si>
  <si>
    <t>KO2 CTRL 14     10   104.4    B</t>
  </si>
  <si>
    <t>KO1 CTRL 14     10   102.7    B</t>
  </si>
  <si>
    <t>OXSAIL TYMV 14   2   89.00    B C</t>
  </si>
  <si>
    <t>pHx3 TYMV 14     1   63.00    B C D</t>
  </si>
  <si>
    <t>KO1 TYMV 14      5   57.00      C D</t>
  </si>
  <si>
    <t>WT TYMV 14 - WT Ctrl 14           -38.9        12.5  ( -63.8, -13.9)    -3.12     0.003</t>
  </si>
  <si>
    <t>OXSAIL Ctrl  - WT Ctrl 14          33.4        11.3  (  10.8,  56.0)     2.95     0.005</t>
  </si>
  <si>
    <t>OXSAIL TYMV  - WT Ctrl 14         -18.6        19.6  ( -57.8,  20.6)    -0.95     0.347</t>
  </si>
  <si>
    <t>pHx3 Ctrl 14 - WT Ctrl 14          23.2        11.3  (   0.6,  45.8)     2.05     0.045</t>
  </si>
  <si>
    <t>pHx3 TYMV 14 - WT Ctrl 14         -44.6        26.6  ( -97.7,   8.5)    -1.68     0.098</t>
  </si>
  <si>
    <t>KO1 CTRL 14 - WT Ctrl 14           -4.9        11.3  ( -27.5,  17.7)    -0.43     0.667</t>
  </si>
  <si>
    <t>KO1 TYMV 14 - WT Ctrl 14          -50.6        13.9  ( -78.3, -22.9)    -3.65     0.001</t>
  </si>
  <si>
    <t>KO2 CTRL 14 - WT Ctrl 14           -3.2        11.3  ( -25.8,  19.4)    -0.28     0.778</t>
  </si>
  <si>
    <t>KO2 TYMV 14 - WT Ctrl 14          -65.1        13.1  ( -91.2, -39.0)    -4.98     0.000</t>
  </si>
  <si>
    <t>OXSAIL Ctrl  - WT TYMV 14          72.3        12.5  (  47.3,  97.2)     5.79     0.000</t>
  </si>
  <si>
    <t>OXSAIL TYMV  - WT TYMV 14          20.3        20.3  ( -20.3,  60.9)     1.00     0.322</t>
  </si>
  <si>
    <t>pHx3 Ctrl 14 - WT TYMV 14          62.1        12.5  (  37.1,  87.0)     4.98     0.000</t>
  </si>
  <si>
    <t>pHx3 TYMV 14 - WT TYMV 14          -5.7        27.1  ( -59.8,  48.4)    -0.21     0.834</t>
  </si>
  <si>
    <t>KO1 CTRL 14 - WT TYMV 14           34.0        12.5  (   9.0,  58.9)     2.72     0.008</t>
  </si>
  <si>
    <t>KO1 TYMV 14 - WT TYMV 14          -11.7        14.8  ( -41.4,  17.9)    -0.79     0.433</t>
  </si>
  <si>
    <t>KO2 CTRL 14 - WT TYMV 14           35.7        12.5  (  10.7,  60.6)     2.86     0.006</t>
  </si>
  <si>
    <t>KO2 TYMV 14 - WT TYMV 14          -26.2        14.1  ( -54.4,   2.0)    -1.86     0.068</t>
  </si>
  <si>
    <t>OXSAIL TYMV  - OXSAIL Ctrl        -52.0        19.6  ( -91.2, -12.8)    -2.65     0.010</t>
  </si>
  <si>
    <t>pHx3 Ctrl 14 - OXSAIL Ctrl        -10.2        11.3  ( -32.8,  12.4)    -0.90     0.371</t>
  </si>
  <si>
    <t>pHx3 TYMV 14 - OXSAIL Ctrl        -78.0        26.6  (-131.1, -24.9)    -2.94     0.005</t>
  </si>
  <si>
    <t>KO1 CTRL 14 - OXSAIL Ctrl         -38.3        11.3  ( -60.9, -15.7)    -3.38     0.001</t>
  </si>
  <si>
    <t>KO1 TYMV 14 - OXSAIL Ctrl         -84.0        13.9  (-111.7, -56.3)    -6.06     0.000</t>
  </si>
  <si>
    <t>KO2 CTRL 14 - OXSAIL Ctrl         -36.6        11.3  ( -59.2, -14.0)    -3.23     0.002</t>
  </si>
  <si>
    <t>KO2 TYMV 14 - OXSAIL Ctrl         -98.5        13.1  (-124.6, -72.4)    -7.53     0.000</t>
  </si>
  <si>
    <t>pHx3 Ctrl 14 - OXSAIL TYMV         41.8        19.6  (   2.6,  81.0)     2.13     0.037</t>
  </si>
  <si>
    <t>pHx3 TYMV 14 - OXSAIL TYMV        -26.0        31.0  ( -88.0,  36.0)    -0.84     0.405</t>
  </si>
  <si>
    <t>KO1 CTRL 14 - OXSAIL TYMV          13.7        19.6  ( -25.5,  52.9)     0.70     0.488</t>
  </si>
  <si>
    <t>KO1 TYMV 14 - OXSAIL TYMV         -32.0        21.2  ( -74.4,  10.4)    -1.51     0.136</t>
  </si>
  <si>
    <t>KO2 CTRL 14 - OXSAIL TYMV          15.4        19.6  ( -23.8,  54.6)     0.79     0.435</t>
  </si>
  <si>
    <t>KO2 TYMV 14 - OXSAIL TYMV         -46.5        20.7  ( -87.8,  -5.2)    -2.25     0.028</t>
  </si>
  <si>
    <t>pHx3 TYMV 14 - pHx3 Ctrl 14       -67.8        26.6  (-120.9, -14.7)    -2.55     0.013</t>
  </si>
  <si>
    <t>KO1 CTRL 14 - pHx3 Ctrl 14        -28.1        11.3  ( -50.7,  -5.5)    -2.48     0.016</t>
  </si>
  <si>
    <t>KO1 TYMV 14 - pHx3 Ctrl 14        -73.8        13.9  (-101.5, -46.1)    -5.32     0.000</t>
  </si>
  <si>
    <t>KO2 CTRL 14 - pHx3 Ctrl 14        -26.4        11.3  ( -49.0,  -3.8)    -2.33     0.023</t>
  </si>
  <si>
    <t>KO2 TYMV 14 - pHx3 Ctrl 14        -88.3        13.1  (-114.4, -62.2)    -6.75     0.000</t>
  </si>
  <si>
    <t>KO1 CTRL 14 - pHx3 TYMV 14         39.7        26.6  ( -13.4,  92.8)     1.49     0.140</t>
  </si>
  <si>
    <t>KO1 TYMV 14 - pHx3 TYMV 14         -6.0        27.7  ( -61.5,  49.5)    -0.22     0.829</t>
  </si>
  <si>
    <t>KO2 CTRL 14 - pHx3 TYMV 14         41.4        26.6  ( -11.7,  94.5)     1.56     0.124</t>
  </si>
  <si>
    <t>KO2 TYMV 14 - pHx3 TYMV 14        -20.5        27.4  ( -75.2,  34.2)    -0.75     0.456</t>
  </si>
  <si>
    <t>KO1 TYMV 14 - KO1 CTRL 14         -45.7        13.9  ( -73.4, -18.0)    -3.30     0.002</t>
  </si>
  <si>
    <t>KO2 CTRL 14 - KO1 CTRL 14           1.7        11.3  ( -20.9,  24.3)     0.15     0.881</t>
  </si>
  <si>
    <t>KO2 TYMV 14 - KO1 CTRL 14         -60.2        13.1  ( -86.3, -34.1)    -4.60     0.000</t>
  </si>
  <si>
    <t>KO2 CTRL 14 - KO1 TYMV 14          47.4        13.9  (  19.7,  75.1)     3.42     0.001</t>
  </si>
  <si>
    <t>KO2 TYMV 14 - KO1 TYMV 14         -14.5        15.3  ( -45.2,  16.2)    -0.95     0.348</t>
  </si>
  <si>
    <t>KO2 TYMV 14 - KO2 CTRL 14         -61.9        13.1  ( -88.0, -35.8)    -4.73     0.000</t>
  </si>
  <si>
    <t>WT Ctrl 14 (control)  10  107.60  A</t>
  </si>
  <si>
    <t>OXSAIL Ctrl 14        10  141.00</t>
  </si>
  <si>
    <t>pHx3 Ctrl 14          10  130.80  A</t>
  </si>
  <si>
    <t>KO2 CTRL 14           10   104.4  A</t>
  </si>
  <si>
    <t>KO1 CTRL 14           10   102.7  A</t>
  </si>
  <si>
    <t>OXSAIL TYMV 14         2   89.00  A</t>
  </si>
  <si>
    <t>WT TYMV 14             7   68.71</t>
  </si>
  <si>
    <t>pHx3 TYMV 14           1   63.00  A</t>
  </si>
  <si>
    <t>KO1 TYMV 14            5   57.00</t>
  </si>
  <si>
    <t>KO2 TYMV 14            6   42.50</t>
  </si>
  <si>
    <t>WT TYMV 14 - WT Ctrl 14         -38.9        12.5  ( -74.0,  -3.8)    -3.12     0.022</t>
  </si>
  <si>
    <t>OXSAIL Ctrl  - WT Ctrl 14        33.4        11.3  (   1.6,  65.2)     2.95     0.035</t>
  </si>
  <si>
    <t>OXSAIL TYMV  - WT Ctrl 14       -18.6        19.6  ( -73.7,  36.5)    -0.95     0.950</t>
  </si>
  <si>
    <t>pHx3 Ctrl 14 - WT Ctrl 14        23.2        11.3  (  -8.6,  55.0)     2.05     0.274</t>
  </si>
  <si>
    <t>pHx3 TYMV 14 - WT Ctrl 14       -44.6        26.6  (-119.2,  30.0)    -1.68     0.505</t>
  </si>
  <si>
    <t>KO1 CTRL 14 - WT Ctrl 14         -4.9        11.3  ( -36.7,  26.9)    -0.43     1.000</t>
  </si>
  <si>
    <t>KO1 TYMV 14 - WT Ctrl 14        -50.6        13.9  ( -89.6, -11.6)    -3.65     0.005</t>
  </si>
  <si>
    <t>KO2 CTRL 14 - WT Ctrl 14         -3.2        11.3  ( -35.0,  28.6)    -0.28     1.000</t>
  </si>
  <si>
    <t>KO2 TYMV 14 - WT Ctrl 14        -65.1        13.1  (-101.8, -28.4)    -4.98     0.000</t>
  </si>
  <si>
    <t xml:space="preserve">Interval Plot of WT Ctrl 14, WT TYMV 14, ... </t>
  </si>
  <si>
    <t xml:space="preserve">Residual Plots for WT Ctrl 14, WT TYMV 14, ... </t>
  </si>
  <si>
    <t xml:space="preserve">Test for Equal Variances: WT Ctrl 21, WT TYMV 21, OXSAIL Ctrl , OXSAIL TYMV , ... </t>
  </si>
  <si>
    <t xml:space="preserve">    WT Ctrl 21  10  30.8727  (18.0130,  73.215)</t>
  </si>
  <si>
    <t xml:space="preserve">    WT TYMV 21   7  22.6179  ( 9.9140,  85.450)</t>
  </si>
  <si>
    <t>OXSAIL Ctrl 21  10  13.9746  ( 7.8862,  34.265)</t>
  </si>
  <si>
    <t>OXSAIL TYMV 21   2   9.1924  (      *,       *)</t>
  </si>
  <si>
    <t xml:space="preserve">  pHx3 Ctrl 21  10  28.7110  (13.9377,  81.836)</t>
  </si>
  <si>
    <t xml:space="preserve">  pHx3 TYMV 21   1        *  (      *,       *)</t>
  </si>
  <si>
    <t xml:space="preserve">   KO1 CTRL 21  10  33.4591  (16.8210,  92.091)</t>
  </si>
  <si>
    <t xml:space="preserve">   KO1 TYMV 21   5  39.2721  ( 6.6293, 522.322)</t>
  </si>
  <si>
    <t xml:space="preserve">   KO2 CTRL 21  10  37.1455  (18.6131, 102.573)</t>
  </si>
  <si>
    <t xml:space="preserve">   KO2 TYMV 21   6  19.2423  ( 2.7606, 249.375)</t>
  </si>
  <si>
    <t>Multiple comparisons          —    0.207</t>
  </si>
  <si>
    <t>Levene                     0.99    0.459</t>
  </si>
  <si>
    <t xml:space="preserve">One-way ANOVA: WT Ctrl 21, WT TYMV 21, OXSAIL Ctrl , OXSAIL TYMV , pHx3 Ctrl 21, ... </t>
  </si>
  <si>
    <t>Factor      10  WT Ctrl 21, WT TYMV 21, OXSAIL Ctrl 21, OXSAIL TYMV 21, pHx3 Ctrl 21, pHx3</t>
  </si>
  <si>
    <t xml:space="preserve">                TYMV 21, KO1 CTRL 21, KO1 TYMV 21, KO2 CTRL 21, KO2 TYMV 21</t>
  </si>
  <si>
    <t>Factor   9   74467  8274.1     9.82    0.000</t>
  </si>
  <si>
    <t>Error   61   51423   843.0</t>
  </si>
  <si>
    <t>Total   70  125890</t>
  </si>
  <si>
    <t>29.0344  59.15%     53.13%           *</t>
  </si>
  <si>
    <t>WT Ctrl 21      10  231.30  30.87  (212.94, 249.66)</t>
  </si>
  <si>
    <t>WT TYMV 21       7  156.29  22.62  (134.34, 178.23)</t>
  </si>
  <si>
    <t>OXSAIL Ctrl 21  10  232.20  13.97  (213.84, 250.56)</t>
  </si>
  <si>
    <t>OXSAIL TYMV 21   2  181.50   9.19  (140.45, 222.55)</t>
  </si>
  <si>
    <t>pHx3 Ctrl 21    10  227.10  28.71  (208.74, 245.46)</t>
  </si>
  <si>
    <t>pHx3 TYMV 21     1   183.0      *  ( 124.9,  241.1)</t>
  </si>
  <si>
    <t>KO1 CTRL 21     10   190.2   33.5  ( 171.8,  208.6)</t>
  </si>
  <si>
    <t>KO1 TYMV 21      5   158.6   39.3  ( 132.6,  184.6)</t>
  </si>
  <si>
    <t>KO2 CTRL 21     10   195.3   37.1  ( 176.9,  213.7)</t>
  </si>
  <si>
    <t>KO2 TYMV 21      6  137.67  19.24  (113.96, 161.37)</t>
  </si>
  <si>
    <t>Pooled StDev = 29.0344</t>
  </si>
  <si>
    <t>OXSAIL Ctrl 21  10  232.20  A</t>
  </si>
  <si>
    <t>WT Ctrl 21      10  231.30  A</t>
  </si>
  <si>
    <t>pHx3 Ctrl 21    10  227.10  A</t>
  </si>
  <si>
    <t>KO2 CTRL 21     10   195.3  A B</t>
  </si>
  <si>
    <t>KO1 CTRL 21     10   190.2  A B</t>
  </si>
  <si>
    <t>pHx3 TYMV 21     1   183.0  A B C</t>
  </si>
  <si>
    <t>OXSAIL TYMV 21   2  181.50  A B C</t>
  </si>
  <si>
    <t>KO1 TYMV 21      5   158.6    B C</t>
  </si>
  <si>
    <t>WT TYMV 21       7  156.29    B C</t>
  </si>
  <si>
    <t>KO2 TYMV 21      6  137.67      C</t>
  </si>
  <si>
    <t>WT TYMV 21 - WT Ctrl 21           -75.0        14.3  (-122.0, -28.1)    -5.24     0.000</t>
  </si>
  <si>
    <t>OXSAIL Ctrl  - WT Ctrl 21           0.9        13.0  ( -41.7,  43.5)     0.07     1.000</t>
  </si>
  <si>
    <t>OXSAIL TYMV  - WT Ctrl 21         -49.8        22.5  (-123.6,  24.0)    -2.21     0.459</t>
  </si>
  <si>
    <t>pHx3 Ctrl 21 - WT Ctrl 21          -4.2        13.0  ( -46.8,  38.4)    -0.32     1.000</t>
  </si>
  <si>
    <t>pHx3 TYMV 21 - WT Ctrl 21         -48.3        30.5  (-148.2,  51.6)    -1.59     0.850</t>
  </si>
  <si>
    <t>KO1 CTRL 21 - WT Ctrl 21          -41.1        13.0  ( -83.7,   1.5)    -3.17     0.068</t>
  </si>
  <si>
    <t>KO1 TYMV 21 - WT Ctrl 21          -72.7        15.9  (-124.9, -20.5)    -4.57     0.001</t>
  </si>
  <si>
    <t>KO2 CTRL 21 - WT Ctrl 21          -36.0        13.0  ( -78.6,   6.6)    -2.77     0.169</t>
  </si>
  <si>
    <t>KO2 TYMV 21 - WT Ctrl 21          -93.6        15.0  (-142.8, -44.4)    -6.25     0.000</t>
  </si>
  <si>
    <t>OXSAIL Ctrl  - WT TYMV 21          75.9        14.3  (  29.0, 122.9)     5.31     0.000</t>
  </si>
  <si>
    <t>OXSAIL TYMV  - WT TYMV 21          25.2        23.3  ( -51.2, 101.6)     1.08     0.985</t>
  </si>
  <si>
    <t>pHx3 Ctrl 21 - WT TYMV 21          70.8        14.3  (  23.9, 117.8)     4.95     0.000</t>
  </si>
  <si>
    <t>pHx3 TYMV 21 - WT TYMV 21          26.7        31.0  ( -75.1, 128.6)     0.86     0.997</t>
  </si>
  <si>
    <t>KO1 CTRL 21 - WT TYMV 21           33.9        14.3  ( -13.0,  80.9)     2.37     0.361</t>
  </si>
  <si>
    <t>KO1 TYMV 21 - WT TYMV 21            2.3        17.0  ( -53.5,  58.1)     0.14     1.000</t>
  </si>
  <si>
    <t>KO2 CTRL 21 - WT TYMV 21           39.0        14.3  (  -7.9,  86.0)     2.73     0.186</t>
  </si>
  <si>
    <t>KO2 TYMV 21 - WT TYMV 21          -18.6        16.2  ( -71.6,  34.4)    -1.15     0.977</t>
  </si>
  <si>
    <t>OXSAIL TYMV  - OXSAIL Ctrl        -50.7        22.5  (-124.5,  23.1)    -2.25     0.433</t>
  </si>
  <si>
    <t>pHx3 Ctrl 21 - OXSAIL Ctrl         -5.1        13.0  ( -47.7,  37.5)    -0.39     1.000</t>
  </si>
  <si>
    <t>pHx3 TYMV 21 - OXSAIL Ctrl        -49.2        30.5  (-149.1,  50.7)    -1.62     0.835</t>
  </si>
  <si>
    <t>KO1 CTRL 21 - OXSAIL Ctrl         -42.0        13.0  ( -84.6,   0.6)    -3.23     0.057</t>
  </si>
  <si>
    <t>KO1 TYMV 21 - OXSAIL Ctrl         -73.6        15.9  (-125.8, -21.4)    -4.63     0.001</t>
  </si>
  <si>
    <t>KO2 CTRL 21 - OXSAIL Ctrl         -36.9        13.0  ( -79.5,   5.7)    -2.84     0.146</t>
  </si>
  <si>
    <t>KO2 TYMV 21 - OXSAIL Ctrl         -94.5        15.0  (-143.7, -45.3)    -6.31     0.000</t>
  </si>
  <si>
    <t>pHx3 Ctrl 21 - OXSAIL TYMV         45.6        22.5  ( -28.2, 119.4)     2.03     0.584</t>
  </si>
  <si>
    <t>pHx3 TYMV 21 - OXSAIL TYMV          1.5        35.6  (-115.2, 118.2)     0.04     1.000</t>
  </si>
  <si>
    <t>KO1 CTRL 21 - OXSAIL TYMV           8.7        22.5  ( -65.1,  82.5)     0.39     1.000</t>
  </si>
  <si>
    <t>KO1 TYMV 21 - OXSAIL TYMV         -22.9        24.3  (-102.6,  56.8)    -0.94     0.994</t>
  </si>
  <si>
    <t>KO2 CTRL 21 - OXSAIL TYMV          13.8        22.5  ( -60.0,  87.6)     0.61     1.000</t>
  </si>
  <si>
    <t>KO2 TYMV 21 - OXSAIL TYMV         -43.8        23.7  (-121.6,  33.9)    -1.85     0.702</t>
  </si>
  <si>
    <t>pHx3 TYMV 21 - pHx3 Ctrl 21       -44.1        30.5  (-144.0,  55.8)    -1.45     0.906</t>
  </si>
  <si>
    <t>KO1 CTRL 21 - pHx3 Ctrl 21        -36.9        13.0  ( -79.5,   5.7)    -2.84     0.146</t>
  </si>
  <si>
    <t>KO1 TYMV 21 - pHx3 Ctrl 21        -68.5        15.9  (-120.7, -16.3)    -4.31     0.002</t>
  </si>
  <si>
    <t>KO2 CTRL 21 - pHx3 Ctrl 21        -31.8        13.0  ( -74.4,  10.8)    -2.45     0.316</t>
  </si>
  <si>
    <t>KO2 TYMV 21 - pHx3 Ctrl 21        -89.4        15.0  (-138.6, -40.2)    -5.96     0.000</t>
  </si>
  <si>
    <t>KO1 CTRL 21 - pHx3 TYMV 21          7.2        30.5  ( -92.7, 107.1)     0.24     1.000</t>
  </si>
  <si>
    <t>KO1 TYMV 21 - pHx3 TYMV 21        -24.4        31.8  (-128.8,  80.0)    -0.77     0.999</t>
  </si>
  <si>
    <t>KO2 CTRL 21 - pHx3 TYMV 21         12.3        30.5  ( -87.6, 112.2)     0.40     1.000</t>
  </si>
  <si>
    <t>KO2 TYMV 21 - pHx3 TYMV 21        -45.3        31.4  (-148.2,  57.6)    -1.45     0.907</t>
  </si>
  <si>
    <t>KO1 TYMV 21 - KO1 CTRL 21         -31.6        15.9  ( -83.8,  20.6)    -1.99     0.611</t>
  </si>
  <si>
    <t>KO2 CTRL 21 - KO1 CTRL 21           5.1        13.0  ( -37.5,  47.7)     0.39     1.000</t>
  </si>
  <si>
    <t>KO2 TYMV 21 - KO1 CTRL 21         -52.5        15.0  (-101.7,  -3.3)    -3.50     0.027</t>
  </si>
  <si>
    <t>KO2 CTRL 21 - KO1 TYMV 21          36.7        15.9  ( -15.5,  88.9)     2.31     0.399</t>
  </si>
  <si>
    <t>KO2 TYMV 21 - KO1 TYMV 21         -20.9        17.6  ( -78.6,  36.8)    -1.19     0.971</t>
  </si>
  <si>
    <t>KO2 TYMV 21 - KO2 CTRL 21         -57.6        15.0  (-106.8,  -8.4)    -3.84     0.010</t>
  </si>
  <si>
    <t>KO2 CTRL 21     10   195.3    B</t>
  </si>
  <si>
    <t>KO1 CTRL 21     10   190.2    B C</t>
  </si>
  <si>
    <t>pHx3 TYMV 21     1   183.0  A B C D</t>
  </si>
  <si>
    <t>OXSAIL TYMV 21   2  181.50    B C D</t>
  </si>
  <si>
    <t>KO1 TYMV 21      5   158.6      C D</t>
  </si>
  <si>
    <t>WT TYMV 21       7  156.29        D</t>
  </si>
  <si>
    <t>KO2 TYMV 21      6  137.67        D</t>
  </si>
  <si>
    <t>WT TYMV 21 - WT Ctrl 21           -75.0        14.3  (-103.6, -46.4)    -5.24     0.000</t>
  </si>
  <si>
    <t>OXSAIL Ctrl  - WT Ctrl 21           0.9        13.0  ( -25.1,  26.9)     0.07     0.945</t>
  </si>
  <si>
    <t>OXSAIL TYMV  - WT Ctrl 21         -49.8        22.5  ( -94.8,  -4.8)    -2.21     0.031</t>
  </si>
  <si>
    <t>pHx3 Ctrl 21 - WT Ctrl 21          -4.2        13.0  ( -30.2,  21.8)    -0.32     0.747</t>
  </si>
  <si>
    <t>pHx3 TYMV 21 - WT Ctrl 21         -48.3        30.5  (-109.2,  12.6)    -1.59     0.118</t>
  </si>
  <si>
    <t>KO1 CTRL 21 - WT Ctrl 21          -41.1        13.0  ( -67.1, -15.1)    -3.17     0.002</t>
  </si>
  <si>
    <t>KO1 TYMV 21 - WT Ctrl 21          -72.7        15.9  (-104.5, -40.9)    -4.57     0.000</t>
  </si>
  <si>
    <t>KO2 CTRL 21 - WT Ctrl 21          -36.0        13.0  ( -62.0, -10.0)    -2.77     0.007</t>
  </si>
  <si>
    <t>KO2 TYMV 21 - WT Ctrl 21          -93.6        15.0  (-123.6, -63.7)    -6.25     0.000</t>
  </si>
  <si>
    <t>OXSAIL Ctrl  - WT TYMV 21          75.9        14.3  (  47.3, 104.5)     5.31     0.000</t>
  </si>
  <si>
    <t>OXSAIL TYMV  - WT TYMV 21          25.2        23.3  ( -21.3,  71.8)     1.08     0.283</t>
  </si>
  <si>
    <t>pHx3 Ctrl 21 - WT TYMV 21          70.8        14.3  (  42.2,  99.4)     4.95     0.000</t>
  </si>
  <si>
    <t>pHx3 TYMV 21 - WT TYMV 21          26.7        31.0  ( -35.4,  88.8)     0.86     0.393</t>
  </si>
  <si>
    <t>KO1 CTRL 21 - WT TYMV 21           33.9        14.3  (   5.3,  62.5)     2.37     0.021</t>
  </si>
  <si>
    <t>KO1 TYMV 21 - WT TYMV 21            2.3        17.0  ( -31.7,  36.3)     0.14     0.892</t>
  </si>
  <si>
    <t>KO2 CTRL 21 - WT TYMV 21           39.0        14.3  (  10.4,  67.6)     2.73     0.008</t>
  </si>
  <si>
    <t>KO2 TYMV 21 - WT TYMV 21          -18.6        16.2  ( -50.9,  13.7)    -1.15     0.254</t>
  </si>
  <si>
    <t>OXSAIL TYMV  - OXSAIL Ctrl        -50.7        22.5  ( -95.7,  -5.7)    -2.25     0.028</t>
  </si>
  <si>
    <t>pHx3 Ctrl 21 - OXSAIL Ctrl         -5.1        13.0  ( -31.1,  20.9)    -0.39     0.696</t>
  </si>
  <si>
    <t>pHx3 TYMV 21 - OXSAIL Ctrl        -49.2        30.5  (-110.1,  11.7)    -1.62     0.111</t>
  </si>
  <si>
    <t>KO1 CTRL 21 - OXSAIL Ctrl         -42.0        13.0  ( -68.0, -16.0)    -3.23     0.002</t>
  </si>
  <si>
    <t>KO1 TYMV 21 - OXSAIL Ctrl         -73.6        15.9  (-105.4, -41.8)    -4.63     0.000</t>
  </si>
  <si>
    <t>KO2 CTRL 21 - OXSAIL Ctrl         -36.9        13.0  ( -62.9, -10.9)    -2.84     0.006</t>
  </si>
  <si>
    <t>KO2 TYMV 21 - OXSAIL Ctrl         -94.5        15.0  (-124.5, -64.6)    -6.31     0.000</t>
  </si>
  <si>
    <t>pHx3 Ctrl 21 - OXSAIL TYMV         45.6        22.5  (   0.6,  90.6)     2.03     0.047</t>
  </si>
  <si>
    <t>pHx3 TYMV 21 - OXSAIL TYMV          1.5        35.6  ( -69.6,  72.6)     0.04     0.966</t>
  </si>
  <si>
    <t>KO1 CTRL 21 - OXSAIL TYMV           8.7        22.5  ( -36.3,  53.7)     0.39     0.700</t>
  </si>
  <si>
    <t>KO1 TYMV 21 - OXSAIL TYMV         -22.9        24.3  ( -71.5,  25.7)    -0.94     0.350</t>
  </si>
  <si>
    <t>KO2 CTRL 21 - OXSAIL TYMV          13.8        22.5  ( -31.2,  58.8)     0.61     0.542</t>
  </si>
  <si>
    <t>KO2 TYMV 21 - OXSAIL TYMV         -43.8        23.7  ( -91.2,   3.6)    -1.85     0.069</t>
  </si>
  <si>
    <t>pHx3 TYMV 21 - pHx3 Ctrl 21       -44.1        30.5  (-105.0,  16.8)    -1.45     0.153</t>
  </si>
  <si>
    <t>KO1 CTRL 21 - pHx3 Ctrl 21        -36.9        13.0  ( -62.9, -10.9)    -2.84     0.006</t>
  </si>
  <si>
    <t>KO1 TYMV 21 - pHx3 Ctrl 21        -68.5        15.9  (-100.3, -36.7)    -4.31     0.000</t>
  </si>
  <si>
    <t>KO2 CTRL 21 - pHx3 Ctrl 21        -31.8        13.0  ( -57.8,  -5.8)    -2.45     0.017</t>
  </si>
  <si>
    <t>KO2 TYMV 21 - pHx3 Ctrl 21        -89.4        15.0  (-119.4, -59.5)    -5.96     0.000</t>
  </si>
  <si>
    <t>KO1 CTRL 21 - pHx3 TYMV 21          7.2        30.5  ( -53.7,  68.1)     0.24     0.814</t>
  </si>
  <si>
    <t>KO1 TYMV 21 - pHx3 TYMV 21        -24.4        31.8  ( -88.0,  39.2)    -0.77     0.446</t>
  </si>
  <si>
    <t>KO2 CTRL 21 - pHx3 TYMV 21         12.3        30.5  ( -48.6,  73.2)     0.40     0.688</t>
  </si>
  <si>
    <t>KO2 TYMV 21 - pHx3 TYMV 21        -45.3        31.4  (-108.0,  17.4)    -1.45     0.153</t>
  </si>
  <si>
    <t>KO1 TYMV 21 - KO1 CTRL 21         -31.6        15.9  ( -63.4,   0.2)    -1.99     0.051</t>
  </si>
  <si>
    <t>KO2 CTRL 21 - KO1 CTRL 21           5.1        13.0  ( -20.9,  31.1)     0.39     0.696</t>
  </si>
  <si>
    <t>KO2 TYMV 21 - KO1 CTRL 21         -52.5        15.0  ( -82.5, -22.6)    -3.50     0.001</t>
  </si>
  <si>
    <t>KO2 CTRL 21 - KO1 TYMV 21          36.7        15.9  (   4.9,  68.5)     2.31     0.024</t>
  </si>
  <si>
    <t>KO2 TYMV 21 - KO1 TYMV 21         -20.9        17.6  ( -56.1,  14.2)    -1.19     0.238</t>
  </si>
  <si>
    <t>KO2 TYMV 21 - KO2 CTRL 21         -57.6        15.0  ( -87.6, -27.7)    -3.84     0.000</t>
  </si>
  <si>
    <t>WT Ctrl 21 (control)  10  231.30  A</t>
  </si>
  <si>
    <t>OXSAIL Ctrl 21        10  232.20  A</t>
  </si>
  <si>
    <t>pHx3 Ctrl 21          10  227.10  A</t>
  </si>
  <si>
    <t>KO2 CTRL 21           10   195.3  A</t>
  </si>
  <si>
    <t>KO1 CTRL 21           10   190.2</t>
  </si>
  <si>
    <t>pHx3 TYMV 21           1   183.0  A</t>
  </si>
  <si>
    <t>OXSAIL TYMV 21         2  181.50  A</t>
  </si>
  <si>
    <t>KO1 TYMV 21            5   158.6</t>
  </si>
  <si>
    <t>WT TYMV 21             7  156.29</t>
  </si>
  <si>
    <t>KO2 TYMV 21            6  137.67</t>
  </si>
  <si>
    <t>WT TYMV 21 - WT Ctrl 21         -75.0        14.3  (-115.2, -34.8)    -5.24     0.000</t>
  </si>
  <si>
    <t>OXSAIL Ctrl  - WT Ctrl 21         0.9        13.0  ( -35.6,  37.4)     0.07     1.000</t>
  </si>
  <si>
    <t>OXSAIL TYMV  - WT Ctrl 21       -49.8        22.5  (-113.0,  13.4)    -2.21     0.199</t>
  </si>
  <si>
    <t>pHx3 Ctrl 21 - WT Ctrl 21        -4.2        13.0  ( -40.7,  32.3)    -0.32     1.000</t>
  </si>
  <si>
    <t>pHx3 TYMV 21 - WT Ctrl 21       -48.3        30.5  (-133.9,  37.3)    -1.59     0.573</t>
  </si>
  <si>
    <t>KO1 CTRL 21 - WT Ctrl 21        -41.1        13.0  ( -77.6,  -4.6)    -3.17     0.019</t>
  </si>
  <si>
    <t>KO1 TYMV 21 - WT Ctrl 21        -72.7        15.9  (-117.4, -28.0)    -4.57     0.000</t>
  </si>
  <si>
    <t>KO2 CTRL 21 - WT Ctrl 21        -36.0        13.0  ( -72.5,   0.5)    -2.77     0.055</t>
  </si>
  <si>
    <t>KO2 TYMV 21 - WT Ctrl 21        -93.6        15.0  (-135.8, -51.5)    -6.25     0.000</t>
  </si>
  <si>
    <t xml:space="preserve">Interval Plot of WT Ctrl 21, WT TYMV 21, ... </t>
  </si>
  <si>
    <t xml:space="preserve">Residual Plots for WT Ctrl 21, WT TYMV 21, ... </t>
  </si>
  <si>
    <t xml:space="preserve">Test for Equal Variances: WT Ctrl 28, WT TYMV 28, OXSAIL Ctrl , OXSAIL TYMV , ... </t>
  </si>
  <si>
    <t xml:space="preserve">    WT Ctrl 28  10  29.6243  (16.2378,  74.784)</t>
  </si>
  <si>
    <t xml:space="preserve">    WT TYMV 28   7  17.8979  ( 6.9202,  76.655)</t>
  </si>
  <si>
    <t>OXSAIL Ctrl 28   2   2.1213  (      *,       *)</t>
  </si>
  <si>
    <t>OXSAIL TYMV 28  10  19.5007  (11.5482,  45.564)</t>
  </si>
  <si>
    <t xml:space="preserve">  pHx3 Ctrl 28  10  29.5560  (13.4715,  89.725)</t>
  </si>
  <si>
    <t xml:space="preserve">  pHx3 TYMV 28   1        *  (      *,       *)</t>
  </si>
  <si>
    <t xml:space="preserve">   KO1 CTRL 28  10  38.8936  (14.4149, 145.205)</t>
  </si>
  <si>
    <t xml:space="preserve">   KO1 TYMV 28   5  28.2843  ( 9.9283, 180.905)</t>
  </si>
  <si>
    <t xml:space="preserve">   KO2 CTRL 28  10  35.1631  (18.4857,  92.550)</t>
  </si>
  <si>
    <t xml:space="preserve">   KO2 TYMV 28   6  23.7802  ( 9.0553, 116.111)</t>
  </si>
  <si>
    <t>Multiple comparisons          —    0.607</t>
  </si>
  <si>
    <t>Levene                     1.07    0.399</t>
  </si>
  <si>
    <t xml:space="preserve">One-way ANOVA: WT Ctrl 28, WT TYMV 28, OXSAIL Ctrl , OXSAIL TYMV , pHx3 Ctrl 28, ... </t>
  </si>
  <si>
    <t>Factor      10  WT Ctrl 28, WT TYMV 28, OXSAIL Ctrl 28, OXSAIL TYMV 28, pHx3 Ctrl 28, pHx3</t>
  </si>
  <si>
    <t xml:space="preserve">                TYMV 28, KO1 CTRL 28, KO1 TYMV 28, KO2 CTRL 28, KO2 TYMV 28</t>
  </si>
  <si>
    <t>Source  DF  Adj SS   Adj MS  F-Value  P-Value</t>
  </si>
  <si>
    <t>Factor   9  119404  13267.1    15.60    0.000</t>
  </si>
  <si>
    <t>Error   61   51879    850.5</t>
  </si>
  <si>
    <t>Total   70  171283</t>
  </si>
  <si>
    <t>29.1630  69.71%     65.24%           *</t>
  </si>
  <si>
    <t>WT Ctrl 28      10  349.60  29.62  (331.16, 368.04)</t>
  </si>
  <si>
    <t>WT TYMV 28       7  271.00  17.90  (248.96, 293.04)</t>
  </si>
  <si>
    <t>OXSAIL Ctrl 28   2  383.50   2.12  (342.27, 424.73)</t>
  </si>
  <si>
    <t>OXSAIL TYMV 28  10  309.50  19.50  (291.06, 327.94)</t>
  </si>
  <si>
    <t>pHx3 Ctrl 28    10  380.00  29.56  (361.56, 398.44)</t>
  </si>
  <si>
    <t>pHx3 TYMV 28     1   300.0      *  ( 241.7,  358.3)</t>
  </si>
  <si>
    <t>KO1 CTRL 28     10   340.4   38.9  ( 322.0,  358.8)</t>
  </si>
  <si>
    <t>KO1 TYMV 28      5   270.0   28.3  ( 243.9,  296.1)</t>
  </si>
  <si>
    <t>KO2 CTRL 28     10   352.0   35.2  ( 333.6,  370.4)</t>
  </si>
  <si>
    <t>KO2 TYMV 28      6  256.50  23.78  (232.69, 280.31)</t>
  </si>
  <si>
    <t>Pooled StDev = 29.1630</t>
  </si>
  <si>
    <t>OXSAIL Ctrl 28   2  383.50  A B</t>
  </si>
  <si>
    <t>pHx3 Ctrl 28    10  380.00  A</t>
  </si>
  <si>
    <t>KO2 CTRL 28     10   352.0  A B</t>
  </si>
  <si>
    <t>WT Ctrl 28      10  349.60  A B</t>
  </si>
  <si>
    <t>KO1 CTRL 28     10   340.4  A B</t>
  </si>
  <si>
    <t>OXSAIL TYMV 28  10  309.50    B C</t>
  </si>
  <si>
    <t>pHx3 TYMV 28     1   300.0  A B C D</t>
  </si>
  <si>
    <t>WT TYMV 28       7  271.00      C D</t>
  </si>
  <si>
    <t>KO1 TYMV 28      5   270.0      C D</t>
  </si>
  <si>
    <t>KO2 TYMV 28      6  256.50        D</t>
  </si>
  <si>
    <t>WT TYMV 28 - WT Ctrl 28           -78.6        14.4  (-125.8, -31.4)    -5.47     0.000</t>
  </si>
  <si>
    <t>OXSAIL Ctrl  - WT Ctrl 28          33.9        22.6  ( -40.2, 108.0)     1.50     0.887</t>
  </si>
  <si>
    <t>OXSAIL TYMV  - WT Ctrl 28         -40.1        13.0  ( -82.9,   2.7)    -3.07     0.085</t>
  </si>
  <si>
    <t>pHx3 Ctrl 28 - WT Ctrl 28          30.4        13.0  ( -12.4,  73.2)     2.33     0.385</t>
  </si>
  <si>
    <t>pHx3 TYMV 28 - WT Ctrl 28         -49.6        30.6  (-150.0,  50.8)    -1.62     0.832</t>
  </si>
  <si>
    <t>KO1 CTRL 28 - WT Ctrl 28           -9.2        13.0  ( -52.0,  33.6)    -0.71     0.999</t>
  </si>
  <si>
    <t>KO1 TYMV 28 - WT Ctrl 28          -79.6        16.0  (-132.0, -27.2)    -4.98     0.000</t>
  </si>
  <si>
    <t>KO2 CTRL 28 - WT Ctrl 28            2.4        13.0  ( -40.4,  45.2)     0.18     1.000</t>
  </si>
  <si>
    <t>KO2 TYMV 28 - WT Ctrl 28          -93.1        15.1  (-142.5, -43.7)    -6.18     0.000</t>
  </si>
  <si>
    <t>OXSAIL Ctrl  - WT TYMV 28         112.5        23.4  (  35.8, 189.2)     4.81     0.000</t>
  </si>
  <si>
    <t>OXSAIL TYMV  - WT TYMV 28          38.5        14.4  (  -8.7,  85.7)     2.68     0.206</t>
  </si>
  <si>
    <t>pHx3 Ctrl 28 - WT TYMV 28         109.0        14.4  (  61.8, 156.2)     7.58     0.000</t>
  </si>
  <si>
    <t>pHx3 TYMV 28 - WT TYMV 28          29.0        31.2  ( -73.3, 131.3)     0.93     0.995</t>
  </si>
  <si>
    <t>KO1 CTRL 28 - WT TYMV 28           69.4        14.4  (  22.2, 116.6)     4.83     0.000</t>
  </si>
  <si>
    <t>KO1 TYMV 28 - WT TYMV 28           -1.0        17.1  ( -57.0,  55.0)    -0.06     1.000</t>
  </si>
  <si>
    <t>KO2 CTRL 28 - WT TYMV 28           81.0        14.4  (  33.8, 128.2)     5.64     0.000</t>
  </si>
  <si>
    <t>KO2 TYMV 28 - WT TYMV 28          -14.5        16.2  ( -67.7,  38.7)    -0.89     0.996</t>
  </si>
  <si>
    <t>OXSAIL TYMV  - OXSAIL Ctrl        -74.0        22.6  (-148.1,   0.1)    -3.28     0.051</t>
  </si>
  <si>
    <t>pHx3 Ctrl 28 - OXSAIL Ctrl         -3.5        22.6  ( -77.6,  70.6)    -0.15     1.000</t>
  </si>
  <si>
    <t>pHx3 TYMV 28 - OXSAIL Ctrl        -83.5        35.7  (-200.7,  33.7)    -2.34     0.381</t>
  </si>
  <si>
    <t>KO1 CTRL 28 - OXSAIL Ctrl         -43.1        22.6  (-117.2,  31.0)    -1.91     0.664</t>
  </si>
  <si>
    <t>KO1 TYMV 28 - OXSAIL Ctrl        -113.5        24.4  (-193.6, -33.4)    -4.65     0.001</t>
  </si>
  <si>
    <t>KO2 CTRL 28 - OXSAIL Ctrl         -31.5        22.6  (-105.6,  42.6)    -1.39     0.924</t>
  </si>
  <si>
    <t>KO2 TYMV 28 - OXSAIL Ctrl        -127.0        23.8  (-205.1, -48.9)    -5.33     0.000</t>
  </si>
  <si>
    <t>pHx3 Ctrl 28 - OXSAIL TYMV         70.5        13.0  (  27.7, 113.3)     5.41     0.000</t>
  </si>
  <si>
    <t>pHx3 TYMV 28 - OXSAIL TYMV         -9.5        30.6  (-109.9,  90.9)    -0.31     1.000</t>
  </si>
  <si>
    <t>KO1 CTRL 28 - OXSAIL TYMV          30.9        13.0  ( -11.9,  73.7)     2.37     0.362</t>
  </si>
  <si>
    <t>KO1 TYMV 28 - OXSAIL TYMV         -39.5        16.0  ( -91.9,  12.9)    -2.47     0.304</t>
  </si>
  <si>
    <t>KO2 CTRL 28 - OXSAIL TYMV          42.5        13.0  (  -0.3,  85.3)     3.26     0.053</t>
  </si>
  <si>
    <t>KO2 TYMV 28 - OXSAIL TYMV         -53.0        15.1  (-102.4,  -3.6)    -3.52     0.026</t>
  </si>
  <si>
    <t>pHx3 TYMV 28 - pHx3 Ctrl 28       -80.0        30.6  (-180.4,  20.4)    -2.62     0.233</t>
  </si>
  <si>
    <t>KO1 CTRL 28 - pHx3 Ctrl 28        -39.6        13.0  ( -82.4,   3.2)    -3.04     0.093</t>
  </si>
  <si>
    <t>KO1 TYMV 28 - pHx3 Ctrl 28       -110.0        16.0  (-162.4, -57.6)    -6.89     0.000</t>
  </si>
  <si>
    <t>KO2 CTRL 28 - pHx3 Ctrl 28        -28.0        13.0  ( -70.8,  14.8)    -2.15     0.503</t>
  </si>
  <si>
    <t>KO2 TYMV 28 - pHx3 Ctrl 28       -123.5        15.1  (-172.9, -74.1)    -8.20     0.000</t>
  </si>
  <si>
    <t>KO1 CTRL 28 - pHx3 TYMV 28         40.4        30.6  ( -60.0, 140.8)     1.32     0.945</t>
  </si>
  <si>
    <t>KO1 TYMV 28 - pHx3 TYMV 28        -30.0        31.9  (-134.8,  74.8)    -0.94     0.994</t>
  </si>
  <si>
    <t>KO2 CTRL 28 - pHx3 TYMV 28         52.0        30.6  ( -48.4, 152.4)     1.70     0.791</t>
  </si>
  <si>
    <t>KO2 TYMV 28 - pHx3 TYMV 28        -43.5        31.5  (-146.8,  59.8)    -1.38     0.928</t>
  </si>
  <si>
    <t>KO1 TYMV 28 - KO1 CTRL 28         -70.4        16.0  (-122.8, -18.0)    -4.41     0.002</t>
  </si>
  <si>
    <t>KO2 CTRL 28 - KO1 CTRL 28          11.6        13.0  ( -31.2,  54.4)     0.89     0.996</t>
  </si>
  <si>
    <t>KO2 TYMV 28 - KO1 CTRL 28         -83.9        15.1  (-133.3, -34.5)    -5.57     0.000</t>
  </si>
  <si>
    <t>KO2 CTRL 28 - KO1 TYMV 28          82.0        16.0  (  29.6, 134.4)     5.13     0.000</t>
  </si>
  <si>
    <t>KO2 TYMV 28 - KO1 TYMV 28         -13.5        17.7  ( -71.4,  44.4)    -0.76     0.999</t>
  </si>
  <si>
    <t>KO2 TYMV 28 - KO2 CTRL 28         -95.5        15.1  (-144.9, -46.1)    -6.34     0.000</t>
  </si>
  <si>
    <t>OXSAIL Ctrl 28   2  383.50  A B C D</t>
  </si>
  <si>
    <t>KO2 CTRL 28     10   352.0        D E</t>
  </si>
  <si>
    <t>WT Ctrl 28      10  349.60      C D E</t>
  </si>
  <si>
    <t>KO1 CTRL 28     10   340.4    B C D E</t>
  </si>
  <si>
    <t>OXSAIL TYMV 28  10  309.50            F</t>
  </si>
  <si>
    <t>pHx3 TYMV 28     1   300.0          E F G</t>
  </si>
  <si>
    <t>WT TYMV 28       7  271.00              G</t>
  </si>
  <si>
    <t>KO1 TYMV 28      5   270.0              G</t>
  </si>
  <si>
    <t>KO2 TYMV 28      6  256.50              G</t>
  </si>
  <si>
    <t>WT TYMV 28 - WT Ctrl 28           -78.6        14.4  (-107.3, -49.9)    -5.47     0.000</t>
  </si>
  <si>
    <t>OXSAIL Ctrl  - WT Ctrl 28          33.9        22.6  ( -11.3,  79.1)     1.50     0.139</t>
  </si>
  <si>
    <t>OXSAIL TYMV  - WT Ctrl 28         -40.1        13.0  ( -66.2, -14.0)    -3.07     0.003</t>
  </si>
  <si>
    <t>pHx3 Ctrl 28 - WT Ctrl 28          30.4        13.0  (   4.3,  56.5)     2.33     0.023</t>
  </si>
  <si>
    <t>pHx3 TYMV 28 - WT Ctrl 28         -49.6        30.6  (-110.8,  11.6)    -1.62     0.110</t>
  </si>
  <si>
    <t>KO1 CTRL 28 - WT Ctrl 28           -9.2        13.0  ( -35.3,  16.9)    -0.71     0.483</t>
  </si>
  <si>
    <t>KO1 TYMV 28 - WT Ctrl 28          -79.6        16.0  (-111.5, -47.7)    -4.98     0.000</t>
  </si>
  <si>
    <t>KO2 CTRL 28 - WT Ctrl 28            2.4        13.0  ( -23.7,  28.5)     0.18     0.855</t>
  </si>
  <si>
    <t>KO2 TYMV 28 - WT Ctrl 28          -93.1        15.1  (-123.2, -63.0)    -6.18     0.000</t>
  </si>
  <si>
    <t>OXSAIL Ctrl  - WT TYMV 28         112.5        23.4  (  65.7, 159.3)     4.81     0.000</t>
  </si>
  <si>
    <t>OXSAIL TYMV  - WT TYMV 28          38.5        14.4  (   9.8,  67.2)     2.68     0.009</t>
  </si>
  <si>
    <t>pHx3 Ctrl 28 - WT TYMV 28         109.0        14.4  (  80.3, 137.7)     7.58     0.000</t>
  </si>
  <si>
    <t>pHx3 TYMV 28 - WT TYMV 28          29.0        31.2  ( -33.3,  91.3)     0.93     0.356</t>
  </si>
  <si>
    <t>KO1 CTRL 28 - WT TYMV 28           69.4        14.4  (  40.7,  98.1)     4.83     0.000</t>
  </si>
  <si>
    <t>KO1 TYMV 28 - WT TYMV 28           -1.0        17.1  ( -35.1,  33.1)    -0.06     0.953</t>
  </si>
  <si>
    <t>KO2 CTRL 28 - WT TYMV 28           81.0        14.4  (  52.3, 109.7)     5.64     0.000</t>
  </si>
  <si>
    <t>KO2 TYMV 28 - WT TYMV 28          -14.5        16.2  ( -46.9,  17.9)    -0.89     0.375</t>
  </si>
  <si>
    <t>OXSAIL TYMV  - OXSAIL Ctrl        -74.0        22.6  (-119.2, -28.8)    -3.28     0.002</t>
  </si>
  <si>
    <t>pHx3 Ctrl 28 - OXSAIL Ctrl         -3.5        22.6  ( -48.7,  41.7)    -0.15     0.877</t>
  </si>
  <si>
    <t>pHx3 TYMV 28 - OXSAIL Ctrl        -83.5        35.7  (-154.9, -12.1)    -2.34     0.023</t>
  </si>
  <si>
    <t>KO1 CTRL 28 - OXSAIL Ctrl         -43.1        22.6  ( -88.3,   2.1)    -1.91     0.061</t>
  </si>
  <si>
    <t>KO1 TYMV 28 - OXSAIL Ctrl        -113.5        24.4  (-162.3, -64.7)    -4.65     0.000</t>
  </si>
  <si>
    <t>KO2 CTRL 28 - OXSAIL Ctrl         -31.5        22.6  ( -76.7,  13.7)    -1.39     0.168</t>
  </si>
  <si>
    <t>KO2 TYMV 28 - OXSAIL Ctrl        -127.0        23.8  (-174.6, -79.4)    -5.33     0.000</t>
  </si>
  <si>
    <t>pHx3 Ctrl 28 - OXSAIL TYMV         70.5        13.0  (  44.4,  96.6)     5.41     0.000</t>
  </si>
  <si>
    <t>pHx3 TYMV 28 - OXSAIL TYMV         -9.5        30.6  ( -70.7,  51.7)    -0.31     0.757</t>
  </si>
  <si>
    <t>KO1 CTRL 28 - OXSAIL TYMV          30.9        13.0  (   4.8,  57.0)     2.37     0.021</t>
  </si>
  <si>
    <t>KO1 TYMV 28 - OXSAIL TYMV         -39.5        16.0  ( -71.4,  -7.6)    -2.47     0.016</t>
  </si>
  <si>
    <t>KO2 CTRL 28 - OXSAIL TYMV          42.5        13.0  (  16.4,  68.6)     3.26     0.002</t>
  </si>
  <si>
    <t>KO2 TYMV 28 - OXSAIL TYMV         -53.0        15.1  ( -83.1, -22.9)    -3.52     0.001</t>
  </si>
  <si>
    <t>pHx3 TYMV 28 - pHx3 Ctrl 28       -80.0        30.6  (-141.2, -18.8)    -2.62     0.011</t>
  </si>
  <si>
    <t>KO1 CTRL 28 - pHx3 Ctrl 28        -39.6        13.0  ( -65.7, -13.5)    -3.04     0.004</t>
  </si>
  <si>
    <t>KO1 TYMV 28 - pHx3 Ctrl 28       -110.0        16.0  (-141.9, -78.1)    -6.89     0.000</t>
  </si>
  <si>
    <t>KO2 CTRL 28 - pHx3 Ctrl 28        -28.0        13.0  ( -54.1,  -1.9)    -2.15     0.036</t>
  </si>
  <si>
    <t>KO2 TYMV 28 - pHx3 Ctrl 28       -123.5        15.1  (-153.6, -93.4)    -8.20     0.000</t>
  </si>
  <si>
    <t>KO1 CTRL 28 - pHx3 TYMV 28         40.4        30.6  ( -20.8, 101.6)     1.32     0.191</t>
  </si>
  <si>
    <t>KO1 TYMV 28 - pHx3 TYMV 28        -30.0        31.9  ( -93.9,  33.9)    -0.94     0.351</t>
  </si>
  <si>
    <t>KO2 CTRL 28 - pHx3 TYMV 28         52.0        30.6  (  -9.2, 113.2)     1.70     0.094</t>
  </si>
  <si>
    <t>KO2 TYMV 28 - pHx3 TYMV 28        -43.5        31.5  (-106.5,  19.5)    -1.38     0.172</t>
  </si>
  <si>
    <t>KO1 TYMV 28 - KO1 CTRL 28         -70.4        16.0  (-102.3, -38.5)    -4.41     0.000</t>
  </si>
  <si>
    <t>KO2 CTRL 28 - KO1 CTRL 28          11.6        13.0  ( -14.5,  37.7)     0.89     0.377</t>
  </si>
  <si>
    <t>KO2 TYMV 28 - KO1 CTRL 28         -83.9        15.1  (-114.0, -53.8)    -5.57     0.000</t>
  </si>
  <si>
    <t>KO2 CTRL 28 - KO1 TYMV 28          82.0        16.0  (  50.1, 113.9)     5.13     0.000</t>
  </si>
  <si>
    <t>KO2 TYMV 28 - KO1 TYMV 28         -13.5        17.7  ( -48.8,  21.8)    -0.76     0.448</t>
  </si>
  <si>
    <t>KO2 TYMV 28 - KO2 CTRL 28         -95.5        15.1  (-125.6, -65.4)    -6.34     0.000</t>
  </si>
  <si>
    <t>WT Ctrl 28 (control)  10  349.60  A</t>
  </si>
  <si>
    <t>OXSAIL Ctrl 28         2  383.50  A</t>
  </si>
  <si>
    <t>pHx3 Ctrl 28          10  380.00  A</t>
  </si>
  <si>
    <t>KO2 CTRL 28           10   352.0  A</t>
  </si>
  <si>
    <t>KO1 CTRL 28           10   340.4  A</t>
  </si>
  <si>
    <t>OXSAIL TYMV 28        10  309.50</t>
  </si>
  <si>
    <t>pHx3 TYMV 28           1   300.0  A</t>
  </si>
  <si>
    <t>WT TYMV 28             7  271.00</t>
  </si>
  <si>
    <t>KO1 TYMV 28            5   270.0</t>
  </si>
  <si>
    <t>KO2 TYMV 28            6  256.50</t>
  </si>
  <si>
    <t>WT TYMV 28 - WT Ctrl 28         -78.6        14.4  (-119.0, -38.2)    -5.47     0.000</t>
  </si>
  <si>
    <t>OXSAIL Ctrl  - WT Ctrl 28        33.9        22.6  ( -29.6,  97.4)     1.50     0.636</t>
  </si>
  <si>
    <t>OXSAIL TYMV  - WT Ctrl 28       -40.1        13.0  ( -76.8,  -3.4)    -3.07     0.025</t>
  </si>
  <si>
    <t>pHx3 Ctrl 28 - WT Ctrl 28        30.4        13.0  (  -6.3,  67.1)     2.33     0.155</t>
  </si>
  <si>
    <t>pHx3 TYMV 28 - WT Ctrl 28       -49.6        30.6  (-135.6,  36.4)    -1.62     0.547</t>
  </si>
  <si>
    <t>KO1 CTRL 28 - WT Ctrl 28         -9.2        13.0  ( -45.9,  27.5)    -0.71     0.992</t>
  </si>
  <si>
    <t>KO1 TYMV 28 - WT Ctrl 28        -79.6        16.0  (-124.5, -34.7)    -4.98     0.000</t>
  </si>
  <si>
    <t>KO2 CTRL 28 - WT Ctrl 28          2.4        13.0  ( -34.3,  39.1)     0.18     1.000</t>
  </si>
  <si>
    <t>KO2 TYMV 28 - WT Ctrl 28        -93.1        15.1  (-135.4, -50.8)    -6.18     0.000</t>
  </si>
  <si>
    <t xml:space="preserve">Interval Plot of WT Ctrl 28, WT TYMV 28, ... </t>
  </si>
  <si>
    <t xml:space="preserve">Residual Plots for WT Ctrl 28, WT TYMV 28, ... </t>
  </si>
  <si>
    <t xml:space="preserve">Test for Equal Variances: WT TYMV 7, OXSAIL TYMV 7, pHx3 TYMV 7, KO1 TYMV 7, KO2 TYMV 7 </t>
  </si>
  <si>
    <t xml:space="preserve">       Sample  N     StDev           CI</t>
  </si>
  <si>
    <t xml:space="preserve">    WT TYMV 7  7  0.534522  (0.316582, 1.37157)</t>
  </si>
  <si>
    <t>OXSAIL TYMV 7  2  0.000000  (       *,       *)</t>
  </si>
  <si>
    <t xml:space="preserve">  pHx3 TYMV 7  1         *  (       *,       *)</t>
  </si>
  <si>
    <t xml:space="preserve">   KO1 TYMV 7  5  0.447214  (0.089148, 4.30436)</t>
  </si>
  <si>
    <t xml:space="preserve">   KO2 TYMV 7  6  0.547723  (0.376354, 1.32632)</t>
  </si>
  <si>
    <t>Individual confidence level = 98.3333%</t>
  </si>
  <si>
    <t>Multiple comparisons          —    0.859</t>
  </si>
  <si>
    <t>Levene                     1.04    0.418</t>
  </si>
  <si>
    <t xml:space="preserve">One-way ANOVA: WT TYMV 7, OXSAIL TYMV 7, pHx3 TYMV 7, KO1 TYMV 7, KO2 TYMV 7 </t>
  </si>
  <si>
    <t>Factor       5  WT TYMV 7, OXSAIL TYMV 7, pHx3 TYMV 7, KO1 TYMV 7, KO2 TYMV 7</t>
  </si>
  <si>
    <t>Factor   4  0.6524  0.1631     0.65    0.635</t>
  </si>
  <si>
    <t>Error   16  4.0143  0.2509</t>
  </si>
  <si>
    <t>Total   20  4.6667</t>
  </si>
  <si>
    <t>0.500892  13.98%      0.00%           *</t>
  </si>
  <si>
    <t>Factor         N      Mean     StDev          95% CI</t>
  </si>
  <si>
    <t>WT TYMV 7      7     0.429     0.535  (    0.027,    0.830)</t>
  </si>
  <si>
    <t>OXSAIL TYMV 7  2  0.000000  0.000000  (-0.750837, 0.750837)</t>
  </si>
  <si>
    <t>pHx3 TYMV 7    1  0.000000         *  (-1.061844, 1.061844)</t>
  </si>
  <si>
    <t>KO1 TYMV 7     5     0.200     0.447  (   -0.275,    0.675)</t>
  </si>
  <si>
    <t>KO2 TYMV 7     6     0.500     0.548  (    0.067,    0.933)</t>
  </si>
  <si>
    <t>Pooled StDev = 0.500892</t>
  </si>
  <si>
    <t>Factor         N      Mean  Grouping</t>
  </si>
  <si>
    <t>KO2 TYMV 7     6     0.500  A</t>
  </si>
  <si>
    <t>WT TYMV 7      7     0.429  A</t>
  </si>
  <si>
    <t>KO1 TYMV 7     5     0.200  A</t>
  </si>
  <si>
    <t>pHx3 TYMV 7    1  0.000000  A</t>
  </si>
  <si>
    <t>OXSAIL TYMV 7  2  0.000000  A</t>
  </si>
  <si>
    <t>OXSAIL TYMV  - WT TYMV 7        -0.429       0.402  (-1.658, 0.801)    -1.07     0.820</t>
  </si>
  <si>
    <t>pHx3 TYMV 7 - WT TYMV 7         -0.429       0.535  (-2.068, 1.211)    -0.80     0.927</t>
  </si>
  <si>
    <t>KO1 TYMV 7 - WT TYMV 7          -0.229       0.293  (-1.127, 0.669)    -0.78     0.933</t>
  </si>
  <si>
    <t>KO2 TYMV 7 - WT TYMV 7           0.071       0.279  (-0.782, 0.925)     0.26     0.999</t>
  </si>
  <si>
    <t>pHx3 TYMV 7 - OXSAIL TYMV        0.000       0.613  (-1.878, 1.878)     0.00     1.000</t>
  </si>
  <si>
    <t>KO1 TYMV 7 - OXSAIL TYMV         0.200       0.419  (-1.083, 1.483)     0.48     0.988</t>
  </si>
  <si>
    <t>KO2 TYMV 7 - OXSAIL TYMV         0.500       0.409  (-0.752, 1.752)     1.22     0.739</t>
  </si>
  <si>
    <t>KO1 TYMV 7 - pHx3 TYMV 7         0.200       0.549  (-1.480, 1.880)     0.36     0.996</t>
  </si>
  <si>
    <t>KO2 TYMV 7 - pHx3 TYMV 7         0.500       0.541  (-1.156, 2.156)     0.92     0.883</t>
  </si>
  <si>
    <t>KO2 TYMV 7 - KO1 TYMV 7          0.300       0.303  (-0.629, 1.229)     0.99     0.856</t>
  </si>
  <si>
    <t>Individual confidence level = 99.25%</t>
  </si>
  <si>
    <t>OXSAIL TYMV  - WT TYMV 7        -0.429       0.402  (-1.280, 0.423)    -1.07     0.302</t>
  </si>
  <si>
    <t>pHx3 TYMV 7 - WT TYMV 7         -0.429       0.535  (-1.564, 0.707)    -0.80     0.435</t>
  </si>
  <si>
    <t>KO1 TYMV 7 - WT TYMV 7          -0.229       0.293  (-0.850, 0.393)    -0.78     0.447</t>
  </si>
  <si>
    <t>KO2 TYMV 7 - WT TYMV 7           0.071       0.279  (-0.519, 0.662)     0.26     0.801</t>
  </si>
  <si>
    <t>pHx3 TYMV 7 - OXSAIL TYMV        0.000       0.613  (-1.300, 1.300)     0.00     1.000</t>
  </si>
  <si>
    <t>KO1 TYMV 7 - OXSAIL TYMV         0.200       0.419  (-0.688, 1.088)     0.48     0.640</t>
  </si>
  <si>
    <t>KO2 TYMV 7 - OXSAIL TYMV         0.500       0.409  (-0.367, 1.367)     1.22     0.239</t>
  </si>
  <si>
    <t>KO1 TYMV 7 - pHx3 TYMV 7         0.200       0.549  (-0.963, 1.363)     0.36     0.720</t>
  </si>
  <si>
    <t>KO2 TYMV 7 - pHx3 TYMV 7         0.500       0.541  (-0.647, 1.647)     0.92     0.369</t>
  </si>
  <si>
    <t>KO2 TYMV 7 - KO1 TYMV 7          0.300       0.303  (-0.343, 0.943)     0.99     0.337</t>
  </si>
  <si>
    <t>Simultaneous confidence level = 74.07%</t>
  </si>
  <si>
    <t>Factor               N      Mean  Grouping</t>
  </si>
  <si>
    <t>WT TYMV 7 (control)  7     0.429  A</t>
  </si>
  <si>
    <t>KO2 TYMV 7           6     0.500  A</t>
  </si>
  <si>
    <t>KO1 TYMV 7           5     0.200  A</t>
  </si>
  <si>
    <t>pHx3 TYMV 7          1  0.000000  A</t>
  </si>
  <si>
    <t>OXSAIL TYMV 7        2  0.000000  A</t>
  </si>
  <si>
    <t>OXSAIL TYMV  - WT TYMV 7      -0.429       0.402  (-1.536, 0.679)    -1.07     0.716</t>
  </si>
  <si>
    <t>pHx3 TYMV 7 - WT TYMV 7       -0.429       0.535  (-1.905, 1.048)    -0.80     0.869</t>
  </si>
  <si>
    <t>KO1 TYMV 7 - WT TYMV 7        -0.229       0.293  (-1.037, 0.580)    -0.78     0.879</t>
  </si>
  <si>
    <t>KO2 TYMV 7 - WT TYMV 7         0.071       0.279  (-0.697, 0.840)     0.26     0.998</t>
  </si>
  <si>
    <t>Individual confidence level = 98.60%</t>
  </si>
  <si>
    <t xml:space="preserve">Interval Plot of WT TYMV 7, OXSAIL TYMV , ... </t>
  </si>
  <si>
    <t xml:space="preserve">Residual Plots for WT TYMV 7, OXSAIL TYMV , ... </t>
  </si>
  <si>
    <t xml:space="preserve">Test for Equal Variances: WT TYMV 14, OXSAIL TYMV 14, pHx3 TYMV 14, KO1 TYMV 14, KO2 TYMV 14 </t>
  </si>
  <si>
    <t xml:space="preserve">        Sample  N     StDev           CI</t>
  </si>
  <si>
    <t xml:space="preserve">    WT TYMV 14  7  0.487950  (0.093422, 3.87323)</t>
  </si>
  <si>
    <t>OXSAIL TYMV 14  2  0.000000  (       *,       *)</t>
  </si>
  <si>
    <t xml:space="preserve">  pHx3 TYMV 14  1         *  (       *,       *)</t>
  </si>
  <si>
    <t xml:space="preserve">   KO1 TYMV 14  5  0.447214  (0.089148, 4.30436)</t>
  </si>
  <si>
    <t xml:space="preserve">   KO2 TYMV 14  6  0.547723  (0.376354, 1.32632)</t>
  </si>
  <si>
    <t>Levene                     1.00    0.436</t>
  </si>
  <si>
    <t xml:space="preserve">Test for Equal Variances: WT TYMV 14, OXSAIL TYMV, pHx3 TYMV 14,... </t>
  </si>
  <si>
    <t xml:space="preserve">One-way ANOVA: WT TYMV 14, OXSAIL TYMV 14, pHx3 TYMV 14, KO1 TYMV 14, KO2 TYMV 14 </t>
  </si>
  <si>
    <t>Factor       5  WT TYMV 14, OXSAIL TYMV 14, pHx3 TYMV 14, KO1 TYMV 14, KO2 TYMV 14</t>
  </si>
  <si>
    <t>Factor   4   4.843  1.2107     5.20    0.007</t>
  </si>
  <si>
    <t>Error   16   3.729  0.2330</t>
  </si>
  <si>
    <t>Total   20   8.571</t>
  </si>
  <si>
    <t>0.482738  56.50%     45.63%           *</t>
  </si>
  <si>
    <t>Factor          N      Mean     StDev          95% CI</t>
  </si>
  <si>
    <t>WT TYMV 14      7     1.286     0.488  (    0.899,    1.673)</t>
  </si>
  <si>
    <t>OXSAIL TYMV 14  2  0.000000  0.000000  (-0.723624, 0.723624)</t>
  </si>
  <si>
    <t>pHx3 TYMV 14    1  0.000000         *  (-1.023358, 1.023358)</t>
  </si>
  <si>
    <t>KO1 TYMV 14     5     1.200     0.447  (    0.742,    1.658)</t>
  </si>
  <si>
    <t>KO2 TYMV 14     6     1.500     0.548  (    1.082,    1.918)</t>
  </si>
  <si>
    <t>Pooled StDev = 0.482738</t>
  </si>
  <si>
    <t>Factor          N      Mean  Grouping</t>
  </si>
  <si>
    <t>KO2 TYMV 14     6     1.500  A</t>
  </si>
  <si>
    <t>WT TYMV 14      7     1.286  A</t>
  </si>
  <si>
    <t>KO1 TYMV 14     5     1.200  A B</t>
  </si>
  <si>
    <t>pHx3 TYMV 14    1  0.000000  A B</t>
  </si>
  <si>
    <t>OXSAIL TYMV 14  2  0.000000    B</t>
  </si>
  <si>
    <t>OXSAIL TYMV  - WT TYMV 14        -1.286       0.387  (-2.471, -0.101)    -3.32     0.030</t>
  </si>
  <si>
    <t>pHx3 TYMV 14 - WT TYMV 14        -1.286       0.516  (-2.866,  0.294)    -2.49     0.142</t>
  </si>
  <si>
    <t>KO1 TYMV 14 - WT TYMV 14         -0.086       0.283  (-0.951,  0.780)    -0.30     0.998</t>
  </si>
  <si>
    <t>KO2 TYMV 14 - WT TYMV 14          0.214       0.269  (-0.608,  1.037)     0.80     0.927</t>
  </si>
  <si>
    <t>pHx3 TYMV 14 - OXSAIL TYMV        0.000       0.591  (-1.810,  1.810)     0.00     1.000</t>
  </si>
  <si>
    <t>KO1 TYMV 14 - OXSAIL TYMV         1.200       0.404  (-0.037,  2.437)     2.97     0.060</t>
  </si>
  <si>
    <t>KO2 TYMV 14 - OXSAIL TYMV         1.500       0.394  ( 0.293,  2.707)     3.81     0.012</t>
  </si>
  <si>
    <t>KO1 TYMV 14 - pHx3 TYMV 14        1.200       0.529  (-0.419,  2.819)     2.27     0.205</t>
  </si>
  <si>
    <t>KO2 TYMV 14 - pHx3 TYMV 14        1.500       0.521  (-0.096,  3.096)     2.88     0.071</t>
  </si>
  <si>
    <t>KO2 TYMV 14 - KO1 TYMV 14         0.300       0.292  (-0.595,  1.195)     1.03     0.840</t>
  </si>
  <si>
    <t>KO1 TYMV 14     5     1.200  A</t>
  </si>
  <si>
    <t>pHx3 TYMV 14    1  0.000000    B</t>
  </si>
  <si>
    <t>OXSAIL TYMV  - WT TYMV 14        -1.286       0.387  (-2.106, -0.465)    -3.32     0.004</t>
  </si>
  <si>
    <t>pHx3 TYMV 14 - WT TYMV 14        -1.286       0.516  (-2.380, -0.192)    -2.49     0.024</t>
  </si>
  <si>
    <t>KO1 TYMV 14 - WT TYMV 14         -0.086       0.283  (-0.685,  0.514)    -0.30     0.766</t>
  </si>
  <si>
    <t>KO2 TYMV 14 - WT TYMV 14          0.214       0.269  (-0.355,  0.784)     0.80     0.437</t>
  </si>
  <si>
    <t>pHx3 TYMV 14 - OXSAIL TYMV        0.000       0.591  (-1.253,  1.253)     0.00     1.000</t>
  </si>
  <si>
    <t>KO1 TYMV 14 - OXSAIL TYMV         1.200       0.404  ( 0.344,  2.056)     2.97     0.009</t>
  </si>
  <si>
    <t>KO2 TYMV 14 - OXSAIL TYMV         1.500       0.394  ( 0.664,  2.336)     3.81     0.002</t>
  </si>
  <si>
    <t>KO1 TYMV 14 - pHx3 TYMV 14        1.200       0.529  ( 0.079,  2.321)     2.27     0.037</t>
  </si>
  <si>
    <t>KO2 TYMV 14 - pHx3 TYMV 14        1.500       0.521  ( 0.395,  2.605)     2.88     0.011</t>
  </si>
  <si>
    <t>KO2 TYMV 14 - KO1 TYMV 14         0.300       0.292  (-0.320,  0.920)     1.03     0.320</t>
  </si>
  <si>
    <t>Factor                N      Mean  Grouping</t>
  </si>
  <si>
    <t>WT TYMV 14 (control)  7     1.286  A</t>
  </si>
  <si>
    <t>KO2 TYMV 14           6     1.500  A</t>
  </si>
  <si>
    <t>KO1 TYMV 14           5     1.200  A</t>
  </si>
  <si>
    <t>pHx3 TYMV 14          1  0.000000  A</t>
  </si>
  <si>
    <t>OXSAIL TYMV 14        2  0.000000</t>
  </si>
  <si>
    <t>OXSAIL TYMV  - WT TYMV 14      -1.286       0.387  (-2.353, -0.218)    -3.32     0.016</t>
  </si>
  <si>
    <t>pHx3 TYMV 14 - WT TYMV 14      -1.286       0.516  (-2.709,  0.137)    -2.49     0.084</t>
  </si>
  <si>
    <t>KO1 TYMV 14 - WT TYMV 14       -0.086       0.283  (-0.865,  0.694)    -0.30     0.996</t>
  </si>
  <si>
    <t>KO2 TYMV 14 - WT TYMV 14        0.214       0.269  (-0.526,  0.955)     0.80     0.870</t>
  </si>
  <si>
    <t xml:space="preserve">Interval Plot of WT TYMV 14, OXSAIL TYMV , ... </t>
  </si>
  <si>
    <t xml:space="preserve">Residual Plots for WT TYMV 14, OXSAIL TYMV , ... </t>
  </si>
  <si>
    <t xml:space="preserve">Test for Equal Variances: WT TYMV 21, OXSAIL TYMV 21, pHx3 TYMV 21, KO1 TYMV 21, KO2 TYMV 21 </t>
  </si>
  <si>
    <t xml:space="preserve">    WT TYMV 21  7  0.534522  (0.316582, 1.37157)</t>
  </si>
  <si>
    <t>OXSAIL TYMV 21  2  0.000000  (       *,       *)</t>
  </si>
  <si>
    <t xml:space="preserve">  pHx3 TYMV 21  1         *  (       *,       *)</t>
  </si>
  <si>
    <t xml:space="preserve">   KO1 TYMV 21  5  0.447214  (0.089148, 4.30436)</t>
  </si>
  <si>
    <t xml:space="preserve">   KO2 TYMV 21  6  0.983192  (0.342036, 4.70249)</t>
  </si>
  <si>
    <t>Multiple comparisons          —    0.424</t>
  </si>
  <si>
    <t>Levene                     1.87    0.166</t>
  </si>
  <si>
    <t xml:space="preserve">Test for Equal Variances: WT TYMV 21, OXSAIL TYMV, pHx3 TYMV 21,... </t>
  </si>
  <si>
    <t xml:space="preserve">One-way ANOVA: WT TYMV 21, OXSAIL TYMV 21, pHx3 TYMV 21, KO1 TYMV 21, KO2 TYMV 21 </t>
  </si>
  <si>
    <t>Factor       5  WT TYMV 21, OXSAIL TYMV 21, pHx3 TYMV 21, KO1 TYMV 21, KO2 TYMV 21</t>
  </si>
  <si>
    <t>Factor   4   1.795  0.4488     0.98    0.447</t>
  </si>
  <si>
    <t>Error   16   7.348  0.4592</t>
  </si>
  <si>
    <t>Total   20   9.143</t>
  </si>
  <si>
    <t>0.677662  19.64%      0.00%           *</t>
  </si>
  <si>
    <t>WT TYMV 21      7  1.429  0.535  ( 0.886, 1.972)</t>
  </si>
  <si>
    <t>OXSAIL TYMV 21  2  1.000  0.000  (-0.016, 2.016)</t>
  </si>
  <si>
    <t>pHx3 TYMV 21    1  1.000      *  (-0.437, 2.437)</t>
  </si>
  <si>
    <t>KO1 TYMV 21     5  1.200  0.447  ( 0.558, 1.842)</t>
  </si>
  <si>
    <t>KO2 TYMV 21     6  1.833  0.983  ( 1.247, 2.420)</t>
  </si>
  <si>
    <t>Pooled StDev = 0.677662</t>
  </si>
  <si>
    <t>KO2 TYMV 21     6  1.833  A</t>
  </si>
  <si>
    <t>WT TYMV 21      7  1.429  A</t>
  </si>
  <si>
    <t>KO1 TYMV 21     5  1.200  A</t>
  </si>
  <si>
    <t>pHx3 TYMV 21    1  1.000  A</t>
  </si>
  <si>
    <t>OXSAIL TYMV 21  2  1.000  A</t>
  </si>
  <si>
    <t>OXSAIL TYMV  - WT TYMV 21        -0.429       0.543  (-2.092, 1.235)    -0.79     0.930</t>
  </si>
  <si>
    <t>pHx3 TYMV 21 - WT TYMV 21        -0.429       0.724  (-2.647, 1.790)    -0.59     0.974</t>
  </si>
  <si>
    <t>KO1 TYMV 21 - WT TYMV 21         -0.229       0.397  (-1.443, 0.986)    -0.58     0.977</t>
  </si>
  <si>
    <t>KO2 TYMV 21 - WT TYMV 21          0.405       0.377  (-0.750, 1.559)     1.07     0.817</t>
  </si>
  <si>
    <t>pHx3 TYMV 21 - OXSAIL TYMV        0.000       0.830  (-2.541, 2.541)     0.00     1.000</t>
  </si>
  <si>
    <t>KO1 TYMV 21 - OXSAIL TYMV         0.200       0.567  (-1.536, 1.936)     0.35     0.996</t>
  </si>
  <si>
    <t>KO2 TYMV 21 - OXSAIL TYMV         0.833       0.553  (-0.861, 2.527)     1.51     0.573</t>
  </si>
  <si>
    <t>KO1 TYMV 21 - pHx3 TYMV 21        0.200       0.742  (-2.073, 2.473)     0.27     0.999</t>
  </si>
  <si>
    <t>KO2 TYMV 21 - pHx3 TYMV 21        0.833       0.732  (-1.408, 3.074)     1.14     0.784</t>
  </si>
  <si>
    <t>KO2 TYMV 21 - KO1 TYMV 21         0.633       0.410  (-0.623, 1.890)     1.54     0.551</t>
  </si>
  <si>
    <t>OXSAIL TYMV  - WT TYMV 21        -0.429       0.543  (-1.580, 0.723)    -0.79     0.442</t>
  </si>
  <si>
    <t>pHx3 TYMV 21 - WT TYMV 21        -0.429       0.724  (-1.964, 1.107)    -0.59     0.562</t>
  </si>
  <si>
    <t>KO1 TYMV 21 - WT TYMV 21         -0.229       0.397  (-1.070, 0.613)    -0.58     0.573</t>
  </si>
  <si>
    <t>KO2 TYMV 21 - WT TYMV 21          0.405       0.377  (-0.394, 1.204)     1.07     0.299</t>
  </si>
  <si>
    <t>pHx3 TYMV 21 - OXSAIL TYMV        0.000       0.830  (-1.759, 1.759)     0.00     1.000</t>
  </si>
  <si>
    <t>KO1 TYMV 21 - OXSAIL TYMV         0.200       0.567  (-1.002, 1.402)     0.35     0.729</t>
  </si>
  <si>
    <t>KO2 TYMV 21 - OXSAIL TYMV         0.833       0.553  (-0.340, 2.006)     1.51     0.152</t>
  </si>
  <si>
    <t>KO1 TYMV 21 - pHx3 TYMV 21        0.200       0.742  (-1.374, 1.774)     0.27     0.791</t>
  </si>
  <si>
    <t>KO2 TYMV 21 - pHx3 TYMV 21        0.833       0.732  (-0.718, 2.385)     1.14     0.272</t>
  </si>
  <si>
    <t>KO2 TYMV 21 - KO1 TYMV 21         0.633       0.410  (-0.237, 1.503)     1.54     0.142</t>
  </si>
  <si>
    <t>WT TYMV 21 (control)  7  1.429  A</t>
  </si>
  <si>
    <t>KO2 TYMV 21           6  1.833  A</t>
  </si>
  <si>
    <t>KO1 TYMV 21           5  1.200  A</t>
  </si>
  <si>
    <t>pHx3 TYMV 21          1  1.000  A</t>
  </si>
  <si>
    <t>OXSAIL TYMV 21        2  1.000  A</t>
  </si>
  <si>
    <t>OXSAIL TYMV  - WT TYMV 21      -0.429       0.543  (-1.927, 1.070)    -0.79     0.875</t>
  </si>
  <si>
    <t>pHx3 TYMV 21 - WT TYMV 21      -0.429       0.724  (-2.426, 1.569)    -0.59     0.950</t>
  </si>
  <si>
    <t>KO1 TYMV 21 - WT TYMV 21       -0.229       0.397  (-1.323, 0.866)    -0.58     0.954</t>
  </si>
  <si>
    <t>KO2 TYMV 21 - WT TYMV 21        0.405       0.377  (-0.635, 1.444)     1.07     0.712</t>
  </si>
  <si>
    <t xml:space="preserve">Interval Plot of WT TYMV 21, OXSAIL TYMV , ... </t>
  </si>
  <si>
    <t xml:space="preserve">Residual Plots for WT TYMV 21, OXSAIL TYMV , ... </t>
  </si>
  <si>
    <t xml:space="preserve">Test for Equal Variances: WT TYMV 28, OXSAIL TYMV 28, pHx3 TYMV 28, KO1 TYMV 28, KO2 TYMV 28 </t>
  </si>
  <si>
    <t xml:space="preserve">        Sample  N    StDev           CI</t>
  </si>
  <si>
    <t xml:space="preserve">    WT TYMV 28  7  0.95119  (0.312291, 4.40299)</t>
  </si>
  <si>
    <t>OXSAIL TYMV 28  2  0.00000  (       *,       *)</t>
  </si>
  <si>
    <t xml:space="preserve">  pHx3 TYMV 28  1        *  (       *,       *)</t>
  </si>
  <si>
    <t xml:space="preserve">   KO1 TYMV 28  5  0.89443  (0.178297, 8.60873)</t>
  </si>
  <si>
    <t xml:space="preserve">   KO2 TYMV 28  6  1.09545  (0.752708, 2.65264)</t>
  </si>
  <si>
    <t>Levene                     1.08    0.400</t>
  </si>
  <si>
    <t xml:space="preserve">Test for Equal Variances: WT TYMV 28, OXSAIL TYMV, pHx3 TYMV 28,... </t>
  </si>
  <si>
    <t xml:space="preserve">One-way ANOVA: WT TYMV 28, OXSAIL TYMV 28, pHx3 TYMV 28, KO1 TYMV 28, KO2 TYMV 28 </t>
  </si>
  <si>
    <t>Factor       5  WT TYMV 28, OXSAIL TYMV 28, pHx3 TYMV 28, KO1 TYMV 28, KO2 TYMV 28</t>
  </si>
  <si>
    <t>Factor   4   2.324  0.5810     0.64    0.645</t>
  </si>
  <si>
    <t>Error   16  14.629  0.9143</t>
  </si>
  <si>
    <t>Total   20  16.952</t>
  </si>
  <si>
    <t>0.956183  13.71%      0.00%           *</t>
  </si>
  <si>
    <t>WT TYMV 28      7  1.714  0.951  ( 0.948, 2.480)</t>
  </si>
  <si>
    <t>OXSAIL TYMV 28  2  1.000  0.000  (-0.433, 2.433)</t>
  </si>
  <si>
    <t>pHx3 TYMV 28    1  1.000      *  (-1.027, 3.027)</t>
  </si>
  <si>
    <t>KO1 TYMV 28     5  1.400  0.894  ( 0.493, 2.307)</t>
  </si>
  <si>
    <t>KO2 TYMV 28     6  2.000  1.095  ( 1.172, 2.828)</t>
  </si>
  <si>
    <t>Pooled StDev = 0.956183</t>
  </si>
  <si>
    <t>KO2 TYMV 28     6  2.000  A</t>
  </si>
  <si>
    <t>WT TYMV 28      7  1.714  A</t>
  </si>
  <si>
    <t>KO1 TYMV 28     5  1.400  A</t>
  </si>
  <si>
    <t>pHx3 TYMV 28    1  1.000  A</t>
  </si>
  <si>
    <t>OXSAIL TYMV 28  2  1.000  A</t>
  </si>
  <si>
    <t>OXSAIL TYMV  - WT TYMV 28        -0.714       0.767  (-3.062, 1.633)    -0.93     0.880</t>
  </si>
  <si>
    <t>pHx3 TYMV 28 - WT TYMV 28         -0.71        1.02  ( -3.84,  2.42)    -0.70     0.954</t>
  </si>
  <si>
    <t>KO1 TYMV 28 - WT TYMV 28         -0.314       0.560  (-2.029, 1.400)    -0.56     0.979</t>
  </si>
  <si>
    <t>KO2 TYMV 28 - WT TYMV 28          0.286       0.532  (-1.343, 1.914)     0.54     0.982</t>
  </si>
  <si>
    <t>pHx3 TYMV 28 - OXSAIL TYMV         0.00        1.17  ( -3.59,  3.59)     0.00     1.000</t>
  </si>
  <si>
    <t>KO1 TYMV 28 - OXSAIL TYMV         0.400       0.800  (-2.049, 2.849)     0.50     0.986</t>
  </si>
  <si>
    <t>KO2 TYMV 28 - OXSAIL TYMV         1.000       0.781  (-1.390, 3.390)     1.28     0.706</t>
  </si>
  <si>
    <t>KO1 TYMV 28 - pHx3 TYMV 28         0.40        1.05  ( -2.81,  3.61)     0.38     0.995</t>
  </si>
  <si>
    <t>KO2 TYMV 28 - pHx3 TYMV 28         1.00        1.03  ( -2.16,  4.16)     0.97     0.865</t>
  </si>
  <si>
    <t>KO2 TYMV 28 - KO1 TYMV 28         0.600       0.579  (-1.173, 2.373)     1.04     0.835</t>
  </si>
  <si>
    <t>OXSAIL TYMV  - WT TYMV 28        -0.714       0.767  (-2.340, 0.911)    -0.93     0.365</t>
  </si>
  <si>
    <t>pHx3 TYMV 28 - WT TYMV 28         -0.71        1.02  ( -2.88,  1.45)    -0.70     0.495</t>
  </si>
  <si>
    <t>KO1 TYMV 28 - WT TYMV 28         -0.314       0.560  (-1.501, 0.873)    -0.56     0.582</t>
  </si>
  <si>
    <t>KO2 TYMV 28 - WT TYMV 28          0.286       0.532  (-0.842, 1.413)     0.54     0.599</t>
  </si>
  <si>
    <t>pHx3 TYMV 28 - OXSAIL TYMV         0.00        1.17  ( -2.48,  2.48)     0.00     1.000</t>
  </si>
  <si>
    <t>KO1 TYMV 28 - OXSAIL TYMV         0.400       0.800  (-1.296, 2.096)     0.50     0.624</t>
  </si>
  <si>
    <t>KO2 TYMV 28 - OXSAIL TYMV         1.000       0.781  (-0.655, 2.655)     1.28     0.218</t>
  </si>
  <si>
    <t>KO1 TYMV 28 - pHx3 TYMV 28         0.40        1.05  ( -1.82,  2.62)     0.38     0.708</t>
  </si>
  <si>
    <t>KO2 TYMV 28 - pHx3 TYMV 28         1.00        1.03  ( -1.19,  3.19)     0.97     0.347</t>
  </si>
  <si>
    <t>KO2 TYMV 28 - KO1 TYMV 28         0.600       0.579  (-0.627, 1.827)     1.04     0.315</t>
  </si>
  <si>
    <t>WT TYMV 28 (control)  7  1.714  A</t>
  </si>
  <si>
    <t>KO2 TYMV 28           6  2.000  A</t>
  </si>
  <si>
    <t>KO1 TYMV 28           5  1.400  A</t>
  </si>
  <si>
    <t>pHx3 TYMV 28          1  1.000  A</t>
  </si>
  <si>
    <t>OXSAIL TYMV 28        2  1.000  A</t>
  </si>
  <si>
    <t>OXSAIL TYMV  - WT TYMV 28      -0.714       0.767  (-2.829, 1.400)    -0.93     0.799</t>
  </si>
  <si>
    <t>pHx3 TYMV 28 - WT TYMV 28       -0.71        1.02  ( -3.53,  2.10)    -0.70     0.914</t>
  </si>
  <si>
    <t>KO1 TYMV 28 - WT TYMV 28       -0.314       0.560  (-1.858, 1.230)    -0.56     0.958</t>
  </si>
  <si>
    <t>KO2 TYMV 28 - WT TYMV 28        0.286       0.532  (-1.181, 1.753)     0.54     0.964</t>
  </si>
  <si>
    <t xml:space="preserve">Interval Plot of WT TYMV 28, OXSAIL TYMV , ... </t>
  </si>
  <si>
    <t xml:space="preserve">Residual Plots for WT TYMV 28, OXSAIL TYMV , ... </t>
  </si>
  <si>
    <t xml:space="preserve">    WT Ctrl 21  10  18.0877  ( 9.2950,  48.703)</t>
  </si>
  <si>
    <t xml:space="preserve">    WT TYMV 21   7  20.8464  ( 8.7846,  81.922)</t>
  </si>
  <si>
    <t>OXSAIL Ctrl 21  10  15.3681  ( 7.8017,  41.888)</t>
  </si>
  <si>
    <t>OXSAIL TYMV 21   2   9.8995  (      *,       *)</t>
  </si>
  <si>
    <t xml:space="preserve">  pHx3 Ctrl 21  10  27.9651  (12.7036,  85.181)</t>
  </si>
  <si>
    <t xml:space="preserve">   KO1 CTRL 21  10  24.9809  (14.3451,  60.193)</t>
  </si>
  <si>
    <t xml:space="preserve">   KO1 TYMV 21   5  14.0178  ( 4.2279, 104.345)</t>
  </si>
  <si>
    <t xml:space="preserve">   KO2 CTRL 21  10  26.2511  (15.1772,  62.826)</t>
  </si>
  <si>
    <t xml:space="preserve">   KO2 TYMV 21   6  14.9622  ( 4.4557,  93.414)</t>
  </si>
  <si>
    <t>Multiple comparisons          —    0.717</t>
  </si>
  <si>
    <t>Levene                     1.18    0.323</t>
  </si>
  <si>
    <t>Factor   9   62682  6964.6    14.89    0.000</t>
  </si>
  <si>
    <t>Error   61   28538   467.8</t>
  </si>
  <si>
    <t>Total   70   91219</t>
  </si>
  <si>
    <t>21.6294  68.72%     64.10%           *</t>
  </si>
  <si>
    <t>WT Ctrl 21      10  119.50  18.09  (105.82, 133.18)</t>
  </si>
  <si>
    <t>WT TYMV 21       7   72.71  20.85  ( 56.37,  89.06)</t>
  </si>
  <si>
    <t>OXSAIL Ctrl 21  10  113.80  15.37  (100.12, 127.48)</t>
  </si>
  <si>
    <t>OXSAIL TYMV 21   2  102.00   9.90  ( 71.42, 132.58)</t>
  </si>
  <si>
    <t>pHx3 Ctrl 21    10  142.60  27.97  (128.92, 156.28)</t>
  </si>
  <si>
    <t>pHx3 TYMV 21     1   125.0      *  (  81.7,  168.3)</t>
  </si>
  <si>
    <t>KO1 CTRL 21     10  127.40  24.98  (113.72, 141.08)</t>
  </si>
  <si>
    <t>KO1 TYMV 21      5   52.00  14.02  ( 32.66,  71.34)</t>
  </si>
  <si>
    <t>KO2 CTRL 21     10  122.70  26.25  (109.02, 136.38)</t>
  </si>
  <si>
    <t>KO2 TYMV 21      6   52.67  14.96  ( 35.01,  70.32)</t>
  </si>
  <si>
    <t>Pooled StDev = 21.6294</t>
  </si>
  <si>
    <t>pHx3 Ctrl 21    10  142.60  A</t>
  </si>
  <si>
    <t>KO1 CTRL 21     10  127.40  A</t>
  </si>
  <si>
    <t>pHx3 TYMV 21     1   125.0  A B C D</t>
  </si>
  <si>
    <t>KO2 CTRL 21     10  122.70  A</t>
  </si>
  <si>
    <t>WT Ctrl 21      10  119.50  A</t>
  </si>
  <si>
    <t>OXSAIL Ctrl 21  10  113.80  A</t>
  </si>
  <si>
    <t>OXSAIL TYMV 21   2  102.00  A B C D</t>
  </si>
  <si>
    <t>WT TYMV 21       7   72.71        D</t>
  </si>
  <si>
    <t>KO2 TYMV 21      6   52.67      C D</t>
  </si>
  <si>
    <t>KO1 TYMV 21      5   52.00    B C D</t>
  </si>
  <si>
    <t>WT TYMV 21 - WT Ctrl 21           -46.8        10.7  ( -81.8, -11.8)    -4.39     0.002</t>
  </si>
  <si>
    <t>OXSAIL Ctrl  - WT Ctrl 21         -5.70        9.67  (-37.44, 26.04)    -0.59     1.000</t>
  </si>
  <si>
    <t>OXSAIL TYMV  - WT Ctrl 21         -17.5        16.8  ( -72.5,  37.5)    -1.04     0.988</t>
  </si>
  <si>
    <t>pHx3 Ctrl 21 - WT Ctrl 21         23.10        9.67  ( -8.64, 54.84)     2.39     0.351</t>
  </si>
  <si>
    <t>pHx3 TYMV 21 - WT Ctrl 21           5.5        22.7  ( -68.9,  79.9)     0.24     1.000</t>
  </si>
  <si>
    <t>KO1 CTRL 21 - WT Ctrl 21           7.90        9.67  (-23.84, 39.64)     0.82     0.998</t>
  </si>
  <si>
    <t>KO1 TYMV 21 - WT Ctrl 21          -67.5        11.8  (-106.4, -28.6)    -5.70     0.000</t>
  </si>
  <si>
    <t>KO2 CTRL 21 - WT Ctrl 21           3.20        9.67  (-28.54, 34.94)     0.33     1.000</t>
  </si>
  <si>
    <t>KO2 TYMV 21 - WT Ctrl 21          -66.8        11.2  (-103.5, -30.2)    -5.98     0.000</t>
  </si>
  <si>
    <t>OXSAIL Ctrl  - WT TYMV 21          41.1        10.7  (   6.1,  76.1)     3.85     0.010</t>
  </si>
  <si>
    <t>OXSAIL TYMV  - WT TYMV 21          29.3        17.3  ( -27.6,  86.2)     1.69     0.797</t>
  </si>
  <si>
    <t>pHx3 Ctrl 21 - WT TYMV 21          69.9        10.7  (  34.9, 104.9)     6.56     0.000</t>
  </si>
  <si>
    <t>pHx3 TYMV 21 - WT TYMV 21          52.3        23.1  ( -23.6, 128.2)     2.26     0.428</t>
  </si>
  <si>
    <t>KO1 CTRL 21 - WT TYMV 21           54.7        10.7  (  19.7,  89.7)     5.13     0.000</t>
  </si>
  <si>
    <t>KO1 TYMV 21 - WT TYMV 21          -20.7        12.7  ( -62.3,  20.8)    -1.64     0.825</t>
  </si>
  <si>
    <t>KO2 CTRL 21 - WT TYMV 21           50.0        10.7  (  15.0,  85.0)     4.69     0.001</t>
  </si>
  <si>
    <t>KO2 TYMV 21 - WT TYMV 21          -20.0        12.0  ( -59.5,  19.4)    -1.67     0.810</t>
  </si>
  <si>
    <t>OXSAIL TYMV  - OXSAIL Ctrl        -11.8        16.8  ( -66.8,  43.2)    -0.70     0.999</t>
  </si>
  <si>
    <t>pHx3 Ctrl 21 - OXSAIL Ctrl        28.80        9.67  ( -2.94, 60.54)     2.98     0.107</t>
  </si>
  <si>
    <t>pHx3 TYMV 21 - OXSAIL Ctrl         11.2        22.7  ( -63.2,  85.6)     0.49     1.000</t>
  </si>
  <si>
    <t>KO1 CTRL 21 - OXSAIL Ctrl         13.60        9.67  (-18.14, 45.34)     1.41     0.921</t>
  </si>
  <si>
    <t>KO1 TYMV 21 - OXSAIL Ctrl         -61.8        11.8  (-100.7, -22.9)    -5.22     0.000</t>
  </si>
  <si>
    <t>KO2 CTRL 21 - OXSAIL Ctrl          8.90        9.67  (-22.84, 40.64)     0.92     0.995</t>
  </si>
  <si>
    <t>KO2 TYMV 21 - OXSAIL Ctrl         -61.1        11.2  ( -97.8, -24.5)    -5.47     0.000</t>
  </si>
  <si>
    <t>pHx3 Ctrl 21 - OXSAIL TYMV         40.6        16.8  ( -14.4,  95.6)     2.42     0.331</t>
  </si>
  <si>
    <t>pHx3 TYMV 21 - OXSAIL TYMV         23.0        26.5  ( -63.9, 109.9)     0.87     0.997</t>
  </si>
  <si>
    <t>KO1 CTRL 21 - OXSAIL TYMV          25.4        16.8  ( -29.6,  80.4)     1.52     0.880</t>
  </si>
  <si>
    <t>KO1 TYMV 21 - OXSAIL TYMV         -50.0        18.1  (-109.4,   9.4)    -2.76     0.173</t>
  </si>
  <si>
    <t>KO2 CTRL 21 - OXSAIL TYMV          20.7        16.8  ( -34.3,  75.7)     1.24     0.963</t>
  </si>
  <si>
    <t>KO2 TYMV 21 - OXSAIL TYMV         -49.3        17.7  (-107.3,   8.6)    -2.79     0.162</t>
  </si>
  <si>
    <t>pHx3 TYMV 21 - pHx3 Ctrl 21       -17.6        22.7  ( -92.0,  56.8)    -0.78     0.999</t>
  </si>
  <si>
    <t>KO1 CTRL 21 - pHx3 Ctrl 21       -15.20        9.67  (-46.94, 16.54)    -1.57     0.856</t>
  </si>
  <si>
    <t>KO1 TYMV 21 - pHx3 Ctrl 21        -90.6        11.8  (-129.5, -51.7)    -7.65     0.000</t>
  </si>
  <si>
    <t>KO2 CTRL 21 - pHx3 Ctrl 21       -19.90        9.67  (-51.64, 11.84)    -2.06     0.564</t>
  </si>
  <si>
    <t>KO2 TYMV 21 - pHx3 Ctrl 21        -89.9        11.2  (-126.6, -53.3)    -8.05     0.000</t>
  </si>
  <si>
    <t>KO1 CTRL 21 - pHx3 TYMV 21          2.4        22.7  ( -72.0,  76.8)     0.11     1.000</t>
  </si>
  <si>
    <t>KO1 TYMV 21 - pHx3 TYMV 21        -73.0        23.7  (-150.7,   4.7)    -3.08     0.084</t>
  </si>
  <si>
    <t>KO2 CTRL 21 - pHx3 TYMV 21         -2.3        22.7  ( -76.7,  72.1)    -0.10     1.000</t>
  </si>
  <si>
    <t>KO2 TYMV 21 - pHx3 TYMV 21        -72.3        23.4  (-149.0,   4.3)    -3.10     0.081</t>
  </si>
  <si>
    <t>KO1 TYMV 21 - KO1 CTRL 21         -75.4        11.8  (-114.3, -36.5)    -6.36     0.000</t>
  </si>
  <si>
    <t>KO2 CTRL 21 - KO1 CTRL 21         -4.70        9.67  (-36.44, 27.04)    -0.49     1.000</t>
  </si>
  <si>
    <t>KO2 TYMV 21 - KO1 CTRL 21         -74.7        11.2  (-111.4, -38.1)    -6.69     0.000</t>
  </si>
  <si>
    <t>KO2 CTRL 21 - KO1 TYMV 21          70.7        11.8  (  31.8, 109.6)     5.97     0.000</t>
  </si>
  <si>
    <t>KO2 TYMV 21 - KO1 TYMV 21           0.7        13.1  ( -42.3,  43.6)     0.05     1.000</t>
  </si>
  <si>
    <t>KO2 TYMV 21 - KO2 CTRL 21         -70.0        11.2  (-106.7, -33.4)    -6.27     0.000</t>
  </si>
  <si>
    <t>KO1 CTRL 21     10  127.40  A B</t>
  </si>
  <si>
    <t>pHx3 TYMV 21     1   125.0  A B</t>
  </si>
  <si>
    <t>KO2 CTRL 21     10  122.70    B</t>
  </si>
  <si>
    <t>WT Ctrl 21      10  119.50    B</t>
  </si>
  <si>
    <t>OXSAIL Ctrl 21  10  113.80    B</t>
  </si>
  <si>
    <t>OXSAIL TYMV 21   2  102.00    B C</t>
  </si>
  <si>
    <t>WT TYMV 21       7   72.71      C D</t>
  </si>
  <si>
    <t>KO2 TYMV 21      6   52.67        D</t>
  </si>
  <si>
    <t>KO1 TYMV 21      5   52.00        D</t>
  </si>
  <si>
    <t>WT TYMV 21 - WT Ctrl 21           -46.8        10.7  ( -68.1, -25.5)    -4.39     0.000</t>
  </si>
  <si>
    <t>OXSAIL Ctrl  - WT Ctrl 21         -5.70        9.67  (-25.04, 13.64)    -0.59     0.558</t>
  </si>
  <si>
    <t>OXSAIL TYMV  - WT Ctrl 21         -17.5        16.8  ( -51.0,  16.0)    -1.04     0.300</t>
  </si>
  <si>
    <t>pHx3 Ctrl 21 - WT Ctrl 21         23.10        9.67  (  3.76, 42.44)     2.39     0.020</t>
  </si>
  <si>
    <t>pHx3 TYMV 21 - WT Ctrl 21           5.5        22.7  ( -39.9,  50.9)     0.24     0.809</t>
  </si>
  <si>
    <t>KO1 CTRL 21 - WT Ctrl 21           7.90        9.67  (-11.44, 27.24)     0.82     0.417</t>
  </si>
  <si>
    <t>KO1 TYMV 21 - WT Ctrl 21          -67.5        11.8  ( -91.2, -43.8)    -5.70     0.000</t>
  </si>
  <si>
    <t>KO2 CTRL 21 - WT Ctrl 21           3.20        9.67  (-16.14, 22.54)     0.33     0.742</t>
  </si>
  <si>
    <t>KO2 TYMV 21 - WT Ctrl 21          -66.8        11.2  ( -89.2, -44.5)    -5.98     0.000</t>
  </si>
  <si>
    <t>OXSAIL Ctrl  - WT TYMV 21          41.1        10.7  (  19.8,  62.4)     3.85     0.000</t>
  </si>
  <si>
    <t>OXSAIL TYMV  - WT TYMV 21          29.3        17.3  (  -5.4,  64.0)     1.69     0.096</t>
  </si>
  <si>
    <t>pHx3 Ctrl 21 - WT TYMV 21          69.9        10.7  (  48.6,  91.2)     6.56     0.000</t>
  </si>
  <si>
    <t>pHx3 TYMV 21 - WT TYMV 21          52.3        23.1  (   6.0,  98.5)     2.26     0.027</t>
  </si>
  <si>
    <t>KO1 CTRL 21 - WT TYMV 21           54.7        10.7  (  33.4,  76.0)     5.13     0.000</t>
  </si>
  <si>
    <t>KO1 TYMV 21 - WT TYMV 21          -20.7        12.7  ( -46.0,   4.6)    -1.64     0.107</t>
  </si>
  <si>
    <t>KO2 CTRL 21 - WT TYMV 21           50.0        10.7  (  28.7,  71.3)     4.69     0.000</t>
  </si>
  <si>
    <t>KO2 TYMV 21 - WT TYMV 21          -20.0        12.0  ( -44.1,   4.0)    -1.67     0.101</t>
  </si>
  <si>
    <t>OXSAIL TYMV  - OXSAIL Ctrl        -11.8        16.8  ( -45.3,  21.7)    -0.70     0.484</t>
  </si>
  <si>
    <t>pHx3 Ctrl 21 - OXSAIL Ctrl        28.80        9.67  (  9.46, 48.14)     2.98     0.004</t>
  </si>
  <si>
    <t>pHx3 TYMV 21 - OXSAIL Ctrl         11.2        22.7  ( -34.2,  56.6)     0.49     0.623</t>
  </si>
  <si>
    <t>KO1 CTRL 21 - OXSAIL Ctrl         13.60        9.67  ( -5.74, 32.94)     1.41     0.165</t>
  </si>
  <si>
    <t>KO1 TYMV 21 - OXSAIL Ctrl         -61.8        11.8  ( -85.5, -38.1)    -5.22     0.000</t>
  </si>
  <si>
    <t>KO2 CTRL 21 - OXSAIL Ctrl          8.90        9.67  (-10.44, 28.24)     0.92     0.361</t>
  </si>
  <si>
    <t>KO2 TYMV 21 - OXSAIL Ctrl         -61.1        11.2  ( -83.5, -38.8)    -5.47     0.000</t>
  </si>
  <si>
    <t>pHx3 Ctrl 21 - OXSAIL TYMV         40.6        16.8  (   7.1,  74.1)     2.42     0.018</t>
  </si>
  <si>
    <t>pHx3 TYMV 21 - OXSAIL TYMV         23.0        26.5  ( -30.0,  76.0)     0.87     0.389</t>
  </si>
  <si>
    <t>KO1 CTRL 21 - OXSAIL TYMV          25.4        16.8  (  -8.1,  58.9)     1.52     0.135</t>
  </si>
  <si>
    <t>KO1 TYMV 21 - OXSAIL TYMV         -50.0        18.1  ( -86.2, -13.8)    -2.76     0.008</t>
  </si>
  <si>
    <t>KO2 CTRL 21 - OXSAIL TYMV          20.7        16.8  ( -12.8,  54.2)     1.24     0.221</t>
  </si>
  <si>
    <t>KO2 TYMV 21 - OXSAIL TYMV         -49.3        17.7  ( -84.6, -14.0)    -2.79     0.007</t>
  </si>
  <si>
    <t>pHx3 TYMV 21 - pHx3 Ctrl 21       -17.6        22.7  ( -63.0,  27.8)    -0.78     0.441</t>
  </si>
  <si>
    <t>KO1 CTRL 21 - pHx3 Ctrl 21       -15.20        9.67  (-34.54,  4.14)    -1.57     0.121</t>
  </si>
  <si>
    <t>KO1 TYMV 21 - pHx3 Ctrl 21        -90.6        11.8  (-114.3, -66.9)    -7.65     0.000</t>
  </si>
  <si>
    <t>KO2 CTRL 21 - pHx3 Ctrl 21       -19.90        9.67  (-39.24, -0.56)    -2.06     0.044</t>
  </si>
  <si>
    <t>KO2 TYMV 21 - pHx3 Ctrl 21        -89.9        11.2  (-112.3, -67.6)    -8.05     0.000</t>
  </si>
  <si>
    <t>KO1 CTRL 21 - pHx3 TYMV 21          2.4        22.7  ( -43.0,  47.8)     0.11     0.916</t>
  </si>
  <si>
    <t>KO1 TYMV 21 - pHx3 TYMV 21        -73.0        23.7  (-120.4, -25.6)    -3.08     0.003</t>
  </si>
  <si>
    <t>KO2 CTRL 21 - pHx3 TYMV 21         -2.3        22.7  ( -47.7,  43.1)    -0.10     0.920</t>
  </si>
  <si>
    <t>KO2 TYMV 21 - pHx3 TYMV 21        -72.3        23.4  (-119.0, -25.6)    -3.10     0.003</t>
  </si>
  <si>
    <t>KO1 TYMV 21 - KO1 CTRL 21         -75.4        11.8  ( -99.1, -51.7)    -6.36     0.000</t>
  </si>
  <si>
    <t>KO2 CTRL 21 - KO1 CTRL 21         -4.70        9.67  (-24.04, 14.64)    -0.49     0.629</t>
  </si>
  <si>
    <t>KO2 TYMV 21 - KO1 CTRL 21         -74.7        11.2  ( -97.1, -52.4)    -6.69     0.000</t>
  </si>
  <si>
    <t>KO2 CTRL 21 - KO1 TYMV 21          70.7        11.8  (  47.0,  94.4)     5.97     0.000</t>
  </si>
  <si>
    <t>KO2 TYMV 21 - KO1 TYMV 21           0.7        13.1  ( -25.5,  26.9)     0.05     0.960</t>
  </si>
  <si>
    <t>KO2 TYMV 21 - KO2 CTRL 21         -70.0        11.2  ( -92.4, -47.7)    -6.27     0.000</t>
  </si>
  <si>
    <t>WT Ctrl 21 (control)  10  119.50  A</t>
  </si>
  <si>
    <t>pHx3 Ctrl 21          10  142.60  A</t>
  </si>
  <si>
    <t>KO1 CTRL 21           10  127.40  A</t>
  </si>
  <si>
    <t>pHx3 TYMV 21           1   125.0  A</t>
  </si>
  <si>
    <t>KO2 CTRL 21           10  122.70  A</t>
  </si>
  <si>
    <t>OXSAIL Ctrl 21        10  113.80  A</t>
  </si>
  <si>
    <t>OXSAIL TYMV 21         2  102.00  A</t>
  </si>
  <si>
    <t>WT TYMV 21             7   72.71</t>
  </si>
  <si>
    <t>KO2 TYMV 21            6   52.67</t>
  </si>
  <si>
    <t>KO1 TYMV 21            5   52.00</t>
  </si>
  <si>
    <t>WT TYMV 21 - WT Ctrl 21         -46.8        10.7  ( -76.7, -16.8)    -4.39     0.000</t>
  </si>
  <si>
    <t>OXSAIL Ctrl  - WT Ctrl 21       -5.70        9.67  (-32.88, 21.48)    -0.59     0.998</t>
  </si>
  <si>
    <t>OXSAIL TYMV  - WT Ctrl 21       -17.5        16.8  ( -64.6,  29.6)    -1.04     0.917</t>
  </si>
  <si>
    <t>pHx3 Ctrl 21 - WT Ctrl 21       23.10        9.67  ( -4.08, 50.28)     2.39     0.137</t>
  </si>
  <si>
    <t>pHx3 TYMV 21 - WT Ctrl 21         5.5        22.7  ( -58.3,  69.3)     0.24     1.000</t>
  </si>
  <si>
    <t>KO1 CTRL 21 - WT Ctrl 21         7.90        9.67  (-19.28, 35.08)     0.82     0.980</t>
  </si>
  <si>
    <t>KO1 TYMV 21 - WT Ctrl 21        -67.5        11.8  (-100.8, -34.2)    -5.70     0.000</t>
  </si>
  <si>
    <t>KO2 CTRL 21 - WT Ctrl 21         3.20        9.67  (-23.98, 30.38)     0.33     1.000</t>
  </si>
  <si>
    <t>KO2 TYMV 21 - WT Ctrl 21        -66.8        11.2  ( -98.2, -35.4)    -5.98     0.000</t>
  </si>
  <si>
    <t xml:space="preserve">est for Equal Variances: WT Ctrl 28, WT TYMV 28, OXSAIL Ctrl , OXSAIL TYMV , ... </t>
  </si>
  <si>
    <t xml:space="preserve">    WT Ctrl 28  10  37.4765  (21.8808,  88.816)</t>
  </si>
  <si>
    <t xml:space="preserve">    WT TYMV 28   7  43.2104  (14.4587, 213.849)</t>
  </si>
  <si>
    <t>OXSAIL Ctrl 28  10  38.7046  (25.9077,  80.008)</t>
  </si>
  <si>
    <t>OXSAIL TYMV 28   2  11.3137  (      *,       *)</t>
  </si>
  <si>
    <t xml:space="preserve">  pHx3 Ctrl 28  10  39.3282  (11.9971, 178.390)</t>
  </si>
  <si>
    <t xml:space="preserve">   KO1 CTRL 28  10  46.8264  (28.9349, 104.857)</t>
  </si>
  <si>
    <t xml:space="preserve">   KO1 TYMV 28   5  17.4155  ( 3.6910, 184.487)</t>
  </si>
  <si>
    <t xml:space="preserve">   KO2 CTRL 28  10  48.8705  (27.4125, 120.554)</t>
  </si>
  <si>
    <t xml:space="preserve">   KO2 TYMV 28   6  33.6551  (12.1557, 173.246)</t>
  </si>
  <si>
    <t>Multiple comparisons          —    0.471</t>
  </si>
  <si>
    <t>Levene                     0.99    0.460</t>
  </si>
  <si>
    <t>Factor   9  207370   23041    14.13    0.000</t>
  </si>
  <si>
    <t>Error   61   99480    1631</t>
  </si>
  <si>
    <t>Total   70  306850</t>
  </si>
  <si>
    <t>40.3834  67.58%     62.80%           *</t>
  </si>
  <si>
    <t>WT Ctrl 28      10   241.4   37.5  ( 215.9,  266.9)</t>
  </si>
  <si>
    <t>WT TYMV 28       7   154.1   43.2  ( 123.6,  184.7)</t>
  </si>
  <si>
    <t>OXSAIL Ctrl 28  10   235.6   38.7  ( 210.1,  261.1)</t>
  </si>
  <si>
    <t>OXSAIL TYMV 28   2  172.00  11.31  (114.90, 229.10)</t>
  </si>
  <si>
    <t>pHx3 Ctrl 28    10   278.4   39.3  ( 252.9,  303.9)</t>
  </si>
  <si>
    <t>pHx3 TYMV 28     1   210.0      *  ( 129.2,  290.8)</t>
  </si>
  <si>
    <t>KO1 CTRL 28     10   246.4   46.8  ( 220.9,  271.9)</t>
  </si>
  <si>
    <t>KO1 TYMV 28      5  113.40  17.42  ( 77.29, 149.51)</t>
  </si>
  <si>
    <t>KO2 CTRL 28     10   231.9   48.9  ( 206.4,  257.4)</t>
  </si>
  <si>
    <t>KO2 TYMV 28      6   113.3   33.7  (  80.4,  146.3)</t>
  </si>
  <si>
    <t>Pooled StDev = 40.3834</t>
  </si>
  <si>
    <t>pHx3 Ctrl 28    10   278.4  A</t>
  </si>
  <si>
    <t>KO1 CTRL 28     10   246.4  A B</t>
  </si>
  <si>
    <t>WT Ctrl 28      10   241.4  A B</t>
  </si>
  <si>
    <t>OXSAIL Ctrl 28  10   235.6  A B</t>
  </si>
  <si>
    <t>KO2 CTRL 28     10   231.9  A B</t>
  </si>
  <si>
    <t>pHx3 TYMV 28     1   210.0  A B C</t>
  </si>
  <si>
    <t>OXSAIL TYMV 28   2  172.00    B C</t>
  </si>
  <si>
    <t>WT TYMV 28       7   154.1      C</t>
  </si>
  <si>
    <t>KO1 TYMV 28      5  113.40      C</t>
  </si>
  <si>
    <t>KO2 TYMV 28      6   113.3      C</t>
  </si>
  <si>
    <t>WT TYMV 28 - WT Ctrl 28           -87.3        19.9  (-152.6, -22.0)    -4.38     0.002</t>
  </si>
  <si>
    <t>OXSAIL Ctrl  - WT Ctrl 28          -5.8        18.1  ( -65.1,  53.5)    -0.32     1.000</t>
  </si>
  <si>
    <t>OXSAIL TYMV  - WT Ctrl 28         -69.4        31.3  (-172.0,  33.2)    -2.22     0.456</t>
  </si>
  <si>
    <t>pHx3 Ctrl 28 - WT Ctrl 28          37.0        18.1  ( -22.3,  96.3)     2.05     0.569</t>
  </si>
  <si>
    <t>pHx3 TYMV 28 - WT Ctrl 28         -31.4        42.4  (-170.4, 107.6)    -0.74     0.999</t>
  </si>
  <si>
    <t>KO1 CTRL 28 - WT Ctrl 28            5.0        18.1  ( -54.3,  64.3)     0.28     1.000</t>
  </si>
  <si>
    <t>KO1 TYMV 28 - WT Ctrl 28         -128.0        22.1  (-200.6, -55.4)    -5.79     0.000</t>
  </si>
  <si>
    <t>KO2 CTRL 28 - WT Ctrl 28           -9.5        18.1  ( -68.8,  49.8)    -0.53     1.000</t>
  </si>
  <si>
    <t>KO2 TYMV 28 - WT Ctrl 28         -128.1        20.9  (-196.5, -59.6)    -6.14     0.000</t>
  </si>
  <si>
    <t>OXSAIL Ctrl  - WT TYMV 28          81.5        19.9  (  16.2, 146.8)     4.09     0.005</t>
  </si>
  <si>
    <t>OXSAIL TYMV  - WT TYMV 28          17.9        32.4  ( -88.4, 124.1)     0.55     1.000</t>
  </si>
  <si>
    <t>pHx3 Ctrl 28 - WT TYMV 28         124.3        19.9  (  59.0, 189.6)     6.24     0.000</t>
  </si>
  <si>
    <t>pHx3 TYMV 28 - WT TYMV 28          55.9        43.2  ( -85.8, 197.5)     1.29     0.951</t>
  </si>
  <si>
    <t>KO1 CTRL 28 - WT TYMV 28           92.3        19.9  (  27.0, 157.6)     4.64     0.001</t>
  </si>
  <si>
    <t>KO1 TYMV 28 - WT TYMV 28          -40.7        23.6  (-118.3,  36.8)    -1.72     0.778</t>
  </si>
  <si>
    <t>KO2 CTRL 28 - WT TYMV 28           77.8        19.9  (  12.5, 143.1)     3.91     0.008</t>
  </si>
  <si>
    <t>KO2 TYMV 28 - WT TYMV 28          -40.8        22.5  (-114.5,  32.9)    -1.82     0.722</t>
  </si>
  <si>
    <t>OXSAIL TYMV  - OXSAIL Ctrl        -63.6        31.3  (-166.2,  39.0)    -2.03     0.580</t>
  </si>
  <si>
    <t>pHx3 Ctrl 28 - OXSAIL Ctrl         42.8        18.1  ( -16.5, 102.1)     2.37     0.362</t>
  </si>
  <si>
    <t>pHx3 TYMV 28 - OXSAIL Ctrl        -25.6        42.4  (-164.6, 113.4)    -0.60     1.000</t>
  </si>
  <si>
    <t>KO1 CTRL 28 - OXSAIL Ctrl          10.8        18.1  ( -48.5,  70.1)     0.60     1.000</t>
  </si>
  <si>
    <t>KO1 TYMV 28 - OXSAIL Ctrl        -122.2        22.1  (-194.8, -49.6)    -5.52     0.000</t>
  </si>
  <si>
    <t>KO2 CTRL 28 - OXSAIL Ctrl          -3.7        18.1  ( -63.0,  55.6)    -0.20     1.000</t>
  </si>
  <si>
    <t>KO2 TYMV 28 - OXSAIL Ctrl        -122.3        20.9  (-190.7, -53.8)    -5.86     0.000</t>
  </si>
  <si>
    <t>pHx3 Ctrl 28 - OXSAIL TYMV        106.4        31.3  (   3.8, 209.0)     3.40     0.036</t>
  </si>
  <si>
    <t>pHx3 TYMV 28 - OXSAIL TYMV         38.0        49.5  (-124.3, 200.3)     0.77     0.999</t>
  </si>
  <si>
    <t>KO1 CTRL 28 - OXSAIL TYMV          74.4        31.3  ( -28.2, 177.0)     2.38     0.357</t>
  </si>
  <si>
    <t>KO1 TYMV 28 - OXSAIL TYMV         -58.6        33.8  (-169.5,  52.3)    -1.73     0.772</t>
  </si>
  <si>
    <t>KO2 CTRL 28 - OXSAIL TYMV          59.9        31.3  ( -42.7, 162.5)     1.91     0.659</t>
  </si>
  <si>
    <t>KO2 TYMV 28 - OXSAIL TYMV         -58.7        33.0  (-166.8,  49.5)    -1.78     0.745</t>
  </si>
  <si>
    <t>pHx3 TYMV 28 - pHx3 Ctrl 28       -68.4        42.4  (-207.4,  70.6)    -1.61     0.836</t>
  </si>
  <si>
    <t>KO1 CTRL 28 - pHx3 Ctrl 28        -32.0        18.1  ( -91.3,  27.3)    -1.77     0.750</t>
  </si>
  <si>
    <t>KO1 TYMV 28 - pHx3 Ctrl 28       -165.0        22.1  (-237.6, -92.4)    -7.46     0.000</t>
  </si>
  <si>
    <t>KO2 CTRL 28 - pHx3 Ctrl 28        -46.5        18.1  (-105.8,  12.8)    -2.57     0.252</t>
  </si>
  <si>
    <t>KO2 TYMV 28 - pHx3 Ctrl 28       -165.1        20.9  (-233.5, -96.6)    -7.92     0.000</t>
  </si>
  <si>
    <t>KO1 CTRL 28 - pHx3 TYMV 28         36.4        42.4  (-102.6, 175.4)     0.86     0.997</t>
  </si>
  <si>
    <t>KO1 TYMV 28 - pHx3 TYMV 28        -96.6        44.2  (-241.7,  48.5)    -2.18     0.479</t>
  </si>
  <si>
    <t>KO2 CTRL 28 - pHx3 TYMV 28         21.9        42.4  (-117.1, 160.9)     0.52     1.000</t>
  </si>
  <si>
    <t>KO2 TYMV 28 - pHx3 TYMV 28        -96.7        43.6  (-239.8,  46.4)    -2.22     0.457</t>
  </si>
  <si>
    <t>KO1 TYMV 28 - KO1 CTRL 28        -133.0        22.1  (-205.6, -60.4)    -6.01     0.000</t>
  </si>
  <si>
    <t>KO2 CTRL 28 - KO1 CTRL 28         -14.5        18.1  ( -73.8,  44.8)    -0.80     0.998</t>
  </si>
  <si>
    <t>KO2 TYMV 28 - KO1 CTRL 28        -133.1        20.9  (-201.5, -64.6)    -6.38     0.000</t>
  </si>
  <si>
    <t>KO2 CTRL 28 - KO1 TYMV 28         118.5        22.1  (  45.9, 191.1)     5.36     0.000</t>
  </si>
  <si>
    <t>KO2 TYMV 28 - KO1 TYMV 28          -0.1        24.5  ( -80.3,  80.2)    -0.00     1.000</t>
  </si>
  <si>
    <t>KO2 TYMV 28 - KO2 CTRL 28        -118.6        20.9  (-187.0, -50.1)    -5.69     0.000</t>
  </si>
  <si>
    <t>WT Ctrl 28      10   241.4    B</t>
  </si>
  <si>
    <t>OXSAIL Ctrl 28  10   235.6    B</t>
  </si>
  <si>
    <t>KO2 CTRL 28     10   231.9    B C</t>
  </si>
  <si>
    <t>pHx3 TYMV 28     1   210.0  A B C D</t>
  </si>
  <si>
    <t>OXSAIL TYMV 28   2  172.00      C D E</t>
  </si>
  <si>
    <t>WT TYMV 28       7   154.1        D E</t>
  </si>
  <si>
    <t>KO1 TYMV 28      5  113.40          E</t>
  </si>
  <si>
    <t>KO2 TYMV 28      6   113.3          E</t>
  </si>
  <si>
    <t>WT TYMV 28 - WT Ctrl 28           -87.3        19.9  (-127.1,  -47.5)    -4.38     0.000</t>
  </si>
  <si>
    <t>OXSAIL Ctrl  - WT Ctrl 28          -5.8        18.1  ( -41.9,   30.3)    -0.32     0.749</t>
  </si>
  <si>
    <t>OXSAIL TYMV  - WT Ctrl 28         -69.4        31.3  (-131.9,   -6.9)    -2.22     0.030</t>
  </si>
  <si>
    <t>pHx3 Ctrl 28 - WT Ctrl 28          37.0        18.1  (   0.9,   73.1)     2.05     0.045</t>
  </si>
  <si>
    <t>pHx3 TYMV 28 - WT Ctrl 28         -31.4        42.4  (-116.1,   53.3)    -0.74     0.461</t>
  </si>
  <si>
    <t>KO1 CTRL 28 - WT Ctrl 28            5.0        18.1  ( -31.1,   41.1)     0.28     0.783</t>
  </si>
  <si>
    <t>KO1 TYMV 28 - WT Ctrl 28         -128.0        22.1  (-172.2,  -83.8)    -5.79     0.000</t>
  </si>
  <si>
    <t>KO2 CTRL 28 - WT Ctrl 28           -9.5        18.1  ( -45.6,   26.6)    -0.53     0.601</t>
  </si>
  <si>
    <t>KO2 TYMV 28 - WT Ctrl 28         -128.1        20.9  (-169.8,  -86.4)    -6.14     0.000</t>
  </si>
  <si>
    <t>OXSAIL Ctrl  - WT TYMV 28          81.5        19.9  (  41.7,  121.3)     4.09     0.000</t>
  </si>
  <si>
    <t>OXSAIL TYMV  - WT TYMV 28          17.9        32.4  ( -46.9,   82.6)     0.55     0.583</t>
  </si>
  <si>
    <t>pHx3 Ctrl 28 - WT TYMV 28         124.3        19.9  (  84.5,  164.1)     6.24     0.000</t>
  </si>
  <si>
    <t>pHx3 TYMV 28 - WT TYMV 28          55.9        43.2  ( -30.5,  142.2)     1.29     0.201</t>
  </si>
  <si>
    <t>KO1 CTRL 28 - WT TYMV 28           92.3        19.9  (  52.5,  132.1)     4.64     0.000</t>
  </si>
  <si>
    <t>KO1 TYMV 28 - WT TYMV 28          -40.7        23.6  ( -88.0,    6.5)    -1.72     0.090</t>
  </si>
  <si>
    <t>KO2 CTRL 28 - WT TYMV 28           77.8        19.9  (  38.0,  117.6)     3.91     0.000</t>
  </si>
  <si>
    <t>KO2 TYMV 28 - WT TYMV 28          -40.8        22.5  ( -85.7,    4.1)    -1.82     0.074</t>
  </si>
  <si>
    <t>OXSAIL TYMV  - OXSAIL Ctrl        -63.6        31.3  (-126.1,   -1.1)    -2.03     0.046</t>
  </si>
  <si>
    <t>pHx3 Ctrl 28 - OXSAIL Ctrl         42.8        18.1  (   6.7,   78.9)     2.37     0.021</t>
  </si>
  <si>
    <t>pHx3 TYMV 28 - OXSAIL Ctrl        -25.6        42.4  (-110.3,   59.1)    -0.60     0.548</t>
  </si>
  <si>
    <t>KO1 CTRL 28 - OXSAIL Ctrl          10.8        18.1  ( -25.3,   46.9)     0.60     0.552</t>
  </si>
  <si>
    <t>KO1 TYMV 28 - OXSAIL Ctrl        -122.2        22.1  (-166.4,  -78.0)    -5.52     0.000</t>
  </si>
  <si>
    <t>KO2 CTRL 28 - OXSAIL Ctrl          -3.7        18.1  ( -39.8,   32.4)    -0.20     0.838</t>
  </si>
  <si>
    <t>KO2 TYMV 28 - OXSAIL Ctrl        -122.3        20.9  (-164.0,  -80.6)    -5.86     0.000</t>
  </si>
  <si>
    <t>pHx3 Ctrl 28 - OXSAIL TYMV        106.4        31.3  (  43.9,  168.9)     3.40     0.001</t>
  </si>
  <si>
    <t>pHx3 TYMV 28 - OXSAIL TYMV         38.0        49.5  ( -60.9,  136.9)     0.77     0.445</t>
  </si>
  <si>
    <t>KO1 CTRL 28 - OXSAIL TYMV          74.4        31.3  (  11.9,  136.9)     2.38     0.021</t>
  </si>
  <si>
    <t>KO1 TYMV 28 - OXSAIL TYMV         -58.6        33.8  (-126.2,    9.0)    -1.73     0.088</t>
  </si>
  <si>
    <t>KO2 CTRL 28 - OXSAIL TYMV          59.9        31.3  (  -2.6,  122.4)     1.91     0.060</t>
  </si>
  <si>
    <t>KO2 TYMV 28 - OXSAIL TYMV         -58.7        33.0  (-124.6,    7.3)    -1.78     0.080</t>
  </si>
  <si>
    <t>pHx3 TYMV 28 - pHx3 Ctrl 28       -68.4        42.4  (-153.1,   16.3)    -1.61     0.111</t>
  </si>
  <si>
    <t>KO1 CTRL 28 - pHx3 Ctrl 28        -32.0        18.1  ( -68.1,    4.1)    -1.77     0.081</t>
  </si>
  <si>
    <t>KO1 TYMV 28 - pHx3 Ctrl 28       -165.0        22.1  (-209.2, -120.8)    -7.46     0.000</t>
  </si>
  <si>
    <t>KO2 CTRL 28 - pHx3 Ctrl 28        -46.5        18.1  ( -82.6,  -10.4)    -2.57     0.012</t>
  </si>
  <si>
    <t>KO2 TYMV 28 - pHx3 Ctrl 28       -165.1        20.9  (-206.8, -123.4)    -7.92     0.000</t>
  </si>
  <si>
    <t>KO1 CTRL 28 - pHx3 TYMV 28         36.4        42.4  ( -48.3,  121.1)     0.86     0.393</t>
  </si>
  <si>
    <t>KO1 TYMV 28 - pHx3 TYMV 28        -96.6        44.2  (-185.1,   -8.1)    -2.18     0.033</t>
  </si>
  <si>
    <t>KO2 CTRL 28 - pHx3 TYMV 28         21.9        42.4  ( -62.8,  106.6)     0.52     0.607</t>
  </si>
  <si>
    <t>KO2 TYMV 28 - pHx3 TYMV 28        -96.7        43.6  (-183.9,   -9.4)    -2.22     0.030</t>
  </si>
  <si>
    <t>KO1 TYMV 28 - KO1 CTRL 28        -133.0        22.1  (-177.2,  -88.8)    -6.01     0.000</t>
  </si>
  <si>
    <t>KO2 CTRL 28 - KO1 CTRL 28         -14.5        18.1  ( -50.6,   21.6)    -0.80     0.425</t>
  </si>
  <si>
    <t>KO2 TYMV 28 - KO1 CTRL 28        -133.1        20.9  (-174.8,  -91.4)    -6.38     0.000</t>
  </si>
  <si>
    <t>KO2 CTRL 28 - KO1 TYMV 28         118.5        22.1  (  74.3,  162.7)     5.36     0.000</t>
  </si>
  <si>
    <t>KO2 TYMV 28 - KO1 TYMV 28          -0.1        24.5  ( -49.0,   48.8)    -0.00     0.998</t>
  </si>
  <si>
    <t>KO2 TYMV 28 - KO2 CTRL 28        -118.6        20.9  (-160.3,  -76.9)    -5.69     0.000</t>
  </si>
  <si>
    <t>WT Ctrl 28 (control)  10   241.4  A</t>
  </si>
  <si>
    <t>pHx3 Ctrl 28          10   278.4  A</t>
  </si>
  <si>
    <t>KO1 CTRL 28           10   246.4  A</t>
  </si>
  <si>
    <t>OXSAIL Ctrl 28        10   235.6  A</t>
  </si>
  <si>
    <t>KO2 CTRL 28           10   231.9  A</t>
  </si>
  <si>
    <t>pHx3 TYMV 28           1   210.0  A</t>
  </si>
  <si>
    <t>OXSAIL TYMV 28         2  172.00  A</t>
  </si>
  <si>
    <t>WT TYMV 28             7   154.1</t>
  </si>
  <si>
    <t>KO1 TYMV 28            5  113.40</t>
  </si>
  <si>
    <t>KO2 TYMV 28            6   113.3</t>
  </si>
  <si>
    <t>WT TYMV 28 - WT Ctrl 28         -87.3        19.9  (-143.2, -31.3)    -4.38     0.000</t>
  </si>
  <si>
    <t>OXSAIL Ctrl  - WT Ctrl 28        -5.8        18.1  ( -56.6,  45.0)    -0.32     1.000</t>
  </si>
  <si>
    <t>OXSAIL TYMV  - WT Ctrl 28       -69.4        31.3  (-157.3,  18.5)    -2.22     0.197</t>
  </si>
  <si>
    <t>pHx3 Ctrl 28 - WT Ctrl 28        37.0        18.1  ( -13.8,  87.8)     2.05     0.274</t>
  </si>
  <si>
    <t>pHx3 TYMV 28 - WT Ctrl 28       -31.4        42.4  (-150.4,  87.6)    -0.74     0.989</t>
  </si>
  <si>
    <t>KO1 CTRL 28 - WT Ctrl 28          5.0        18.1  ( -45.8,  55.8)     0.28     1.000</t>
  </si>
  <si>
    <t>KO1 TYMV 28 - WT Ctrl 28       -128.0        22.1  (-190.2, -65.8)    -5.79     0.000</t>
  </si>
  <si>
    <t>KO2 CTRL 28 - WT Ctrl 28         -9.5        18.1  ( -60.3,  41.3)    -0.53     0.999</t>
  </si>
  <si>
    <t>KO2 TYMV 28 - WT Ctrl 28       -128.1        20.9  (-186.7, -69.5)    -6.14     0.000</t>
  </si>
  <si>
    <t xml:space="preserve">    WT Ctrl 28  10  95.3590  (56.5256, 221.414)</t>
  </si>
  <si>
    <t xml:space="preserve">    WT TYMV 28   7  50.9435  (27.0259, 157.584)</t>
  </si>
  <si>
    <t>OXSAIL Ctrl 28  10  86.9291  (30.6631, 339.188)</t>
  </si>
  <si>
    <t>OXSAIL TYMV 28   2   0.0000  (      *,       *)</t>
  </si>
  <si>
    <t xml:space="preserve">  pHx3 Ctrl 28  10  52.7152  (23.6053, 162.027)</t>
  </si>
  <si>
    <t xml:space="preserve">   KO1 CTRL 28  10  87.4897  (19.7494, 533.440)</t>
  </si>
  <si>
    <t xml:space="preserve">   KO1 TYMV 28   5  24.8998  ( 5.2365, 261.297)</t>
  </si>
  <si>
    <t xml:space="preserve">   KO2 CTRL 28  10  98.7927  (33.3034, 403.355)</t>
  </si>
  <si>
    <t xml:space="preserve">   KO2 TYMV 28   6  35.4495  ( 9.7762, 236.174)</t>
  </si>
  <si>
    <t>Individual confidence level = 99.375%</t>
  </si>
  <si>
    <t>Multiple comparisons          —    0.184</t>
  </si>
  <si>
    <t>Levene                     1.06    0.408</t>
  </si>
  <si>
    <t xml:space="preserve">Test for Equal Variances: WT Ctrl 28, WT TYMV 28, OXSAIL Ctrl,... </t>
  </si>
  <si>
    <t>Factor   9  521591   57955     9.93    0.000</t>
  </si>
  <si>
    <t>Error   61  355925    5835</t>
  </si>
  <si>
    <t>Total   70  877515</t>
  </si>
  <si>
    <t>76.3861  59.44%     53.46%           *</t>
  </si>
  <si>
    <t>Factor           N   Mean  StDev      95% CI</t>
  </si>
  <si>
    <t>WT Ctrl 28      10  296.0   95.4  (247.7, 344.3)</t>
  </si>
  <si>
    <t>WT TYMV 28       7  125.7   50.9  ( 68.0, 183.4)</t>
  </si>
  <si>
    <t>OXSAIL Ctrl 28  10  333.0   86.9  (284.7, 381.3)</t>
  </si>
  <si>
    <t>OXSAIL TYMV 28   2  180.0    0.0  ( 72.0, 288.0)</t>
  </si>
  <si>
    <t>pHx3 Ctrl 28    10  357.0   52.7  (308.7, 405.3)</t>
  </si>
  <si>
    <t>pHx3 TYMV 28     1  210.0      *  ( 57.3, 362.7)</t>
  </si>
  <si>
    <t>KO1 CTRL 28     10  251.0   87.5  (202.7, 299.3)</t>
  </si>
  <si>
    <t>KO1 TYMV 28      5  122.0   24.9  ( 53.7, 190.3)</t>
  </si>
  <si>
    <t>KO2 CTRL 28     10  236.0   98.8  (187.7, 284.3)</t>
  </si>
  <si>
    <t>KO2 TYMV 28      6  111.7   35.4  ( 49.3, 174.0)</t>
  </si>
  <si>
    <t>Pooled StDev = 76.3861</t>
  </si>
  <si>
    <t>Factor           N   Mean  Grouping</t>
  </si>
  <si>
    <t>pHx3 Ctrl 28    10  357.0  A</t>
  </si>
  <si>
    <t>OXSAIL Ctrl 28  10  333.0  A B</t>
  </si>
  <si>
    <t>WT Ctrl 28      10  296.0  A B</t>
  </si>
  <si>
    <t>KO1 CTRL 28     10  251.0  A B C</t>
  </si>
  <si>
    <t>KO2 CTRL 28     10  236.0    B C D</t>
  </si>
  <si>
    <t>pHx3 TYMV 28     1  210.0  A B C D</t>
  </si>
  <si>
    <t>OXSAIL TYMV 28   2  180.0  A B C D</t>
  </si>
  <si>
    <t>WT TYMV 28       7  125.7        D</t>
  </si>
  <si>
    <t>KO1 TYMV 28      5  122.0      C D</t>
  </si>
  <si>
    <t>KO2 TYMV 28      6  111.7        D</t>
  </si>
  <si>
    <t>WT TYMV 28 - WT Ctrl 28          -170.3        37.6  (-293.8,  -46.8)    -4.52     0.001</t>
  </si>
  <si>
    <t>OXSAIL Ctrl  - WT Ctrl 28          37.0        34.2  ( -75.1,  149.1)     1.08     0.985</t>
  </si>
  <si>
    <t>OXSAIL TYMV  - WT Ctrl 28        -116.0        59.2  (-310.1,   78.1)    -1.96     0.629</t>
  </si>
  <si>
    <t>pHx3 Ctrl 28 - WT Ctrl 28          61.0        34.2  ( -51.1,  173.1)     1.79     0.741</t>
  </si>
  <si>
    <t>pHx3 TYMV 28 - WT Ctrl 28         -86.0        80.1  (-348.9,  176.9)    -1.07     0.986</t>
  </si>
  <si>
    <t>KO1 CTRL 28 - WT Ctrl 28          -45.0        34.2  (-157.1,   67.1)    -1.32     0.946</t>
  </si>
  <si>
    <t>KO1 TYMV 28 - WT Ctrl 28         -174.0        41.8  (-311.3,  -36.7)    -4.16     0.004</t>
  </si>
  <si>
    <t>KO2 CTRL 28 - WT Ctrl 28          -60.0        34.2  (-172.1,   52.1)    -1.76     0.759</t>
  </si>
  <si>
    <t>KO2 TYMV 28 - WT Ctrl 28         -184.3        39.4  (-313.8,  -54.9)    -4.67     0.001</t>
  </si>
  <si>
    <t>OXSAIL Ctrl  - WT TYMV 28         207.3        37.6  (  83.8,  330.8)     5.51     0.000</t>
  </si>
  <si>
    <t>OXSAIL TYMV  - WT TYMV 28          54.3        61.2  (-146.7,  255.2)     0.89     0.996</t>
  </si>
  <si>
    <t>pHx3 Ctrl 28 - WT TYMV 28         231.3        37.6  ( 107.8,  354.8)     6.14     0.000</t>
  </si>
  <si>
    <t>pHx3 TYMV 28 - WT TYMV 28          84.3        81.7  (-183.6,  352.2)     1.03     0.989</t>
  </si>
  <si>
    <t>KO1 CTRL 28 - WT TYMV 28          125.3        37.6  (   1.8,  248.8)     3.33     0.044</t>
  </si>
  <si>
    <t>KO1 TYMV 28 - WT TYMV 28           -3.7        44.7  (-150.5,  143.0)    -0.08     1.000</t>
  </si>
  <si>
    <t>KO2 CTRL 28 - WT TYMV 28          110.3        37.6  ( -13.2,  233.8)     2.93     0.120</t>
  </si>
  <si>
    <t>KO2 TYMV 28 - WT TYMV 28          -14.0        42.5  (-153.5,  125.4)    -0.33     1.000</t>
  </si>
  <si>
    <t>OXSAIL TYMV  - OXSAIL Ctrl       -153.0        59.2  (-347.1,   41.1)    -2.59     0.247</t>
  </si>
  <si>
    <t>pHx3 Ctrl 28 - OXSAIL Ctrl         24.0        34.2  ( -88.1,  136.1)     0.70     0.999</t>
  </si>
  <si>
    <t>pHx3 TYMV 28 - OXSAIL Ctrl       -123.0        80.1  (-385.9,  139.9)    -1.54     0.872</t>
  </si>
  <si>
    <t>KO1 CTRL 28 - OXSAIL Ctrl         -82.0        34.2  (-194.1,   30.1)    -2.40     0.344</t>
  </si>
  <si>
    <t>KO1 TYMV 28 - OXSAIL Ctrl        -211.0        41.8  (-348.3,  -73.7)    -5.04     0.000</t>
  </si>
  <si>
    <t>KO2 CTRL 28 - OXSAIL Ctrl         -97.0        34.2  (-209.1,   15.1)    -2.84     0.147</t>
  </si>
  <si>
    <t>KO2 TYMV 28 - OXSAIL Ctrl        -221.3        39.4  (-350.8,  -91.9)    -5.61     0.000</t>
  </si>
  <si>
    <t>pHx3 Ctrl 28 - OXSAIL TYMV        177.0        59.2  ( -17.1,  371.1)     2.99     0.104</t>
  </si>
  <si>
    <t>pHx3 TYMV 28 - OXSAIL TYMV         30.0        93.6  (-276.9,  336.9)     0.32     1.000</t>
  </si>
  <si>
    <t>KO1 CTRL 28 - OXSAIL TYMV          71.0        59.2  (-123.1,  265.1)     1.20     0.970</t>
  </si>
  <si>
    <t>KO1 TYMV 28 - OXSAIL TYMV         -58.0        63.9  (-267.7,  151.7)    -0.91     0.996</t>
  </si>
  <si>
    <t>KO2 CTRL 28 - OXSAIL TYMV          56.0        59.2  (-138.1,  250.1)     0.95     0.994</t>
  </si>
  <si>
    <t>KO2 TYMV 28 - OXSAIL TYMV         -68.3        62.4  (-273.0,  136.3)    -1.10     0.983</t>
  </si>
  <si>
    <t>pHx3 TYMV 28 - pHx3 Ctrl 28      -147.0        80.1  (-409.9,  115.9)    -1.83     0.711</t>
  </si>
  <si>
    <t>KO1 CTRL 28 - pHx3 Ctrl 28       -106.0        34.2  (-218.1,    6.1)    -3.10     0.079</t>
  </si>
  <si>
    <t>KO1 TYMV 28 - pHx3 Ctrl 28       -235.0        41.8  (-372.3,  -97.7)    -5.62     0.000</t>
  </si>
  <si>
    <t>KO2 CTRL 28 - pHx3 Ctrl 28       -121.0        34.2  (-233.1,   -8.9)    -3.54     0.025</t>
  </si>
  <si>
    <t>KO2 TYMV 28 - pHx3 Ctrl 28       -245.3        39.4  (-374.8, -115.9)    -6.22     0.000</t>
  </si>
  <si>
    <t>KO1 CTRL 28 - pHx3 TYMV 28         41.0        80.1  (-221.9,  303.9)     0.51     1.000</t>
  </si>
  <si>
    <t>KO1 TYMV 28 - pHx3 TYMV 28        -88.0        83.7  (-362.5,  186.5)    -1.05     0.987</t>
  </si>
  <si>
    <t>KO2 CTRL 28 - pHx3 TYMV 28         26.0        80.1  (-236.9,  288.9)     0.32     1.000</t>
  </si>
  <si>
    <t>KO2 TYMV 28 - pHx3 TYMV 28        -98.3        82.5  (-369.0,  172.4)    -1.19     0.971</t>
  </si>
  <si>
    <t>KO1 TYMV 28 - KO1 CTRL 28        -129.0        41.8  (-266.3,    8.3)    -3.08     0.083</t>
  </si>
  <si>
    <t>KO2 CTRL 28 - KO1 CTRL 28         -15.0        34.2  (-127.1,   97.1)    -0.44     1.000</t>
  </si>
  <si>
    <t>KO2 TYMV 28 - KO1 CTRL 28        -139.3        39.4  (-268.8,   -9.9)    -3.53     0.025</t>
  </si>
  <si>
    <t>KO2 CTRL 28 - KO1 TYMV 28         114.0        41.8  ( -23.3,  251.3)     2.72     0.187</t>
  </si>
  <si>
    <t>KO2 TYMV 28 - KO1 TYMV 28         -10.3        46.3  (-162.1,  141.4)    -0.22     1.000</t>
  </si>
  <si>
    <t>KO2 TYMV 28 - KO2 CTRL 28        -124.3        39.4  (-253.8,    5.1)    -3.15     0.070</t>
  </si>
  <si>
    <t>OXSAIL Ctrl 28  10  333.0  A</t>
  </si>
  <si>
    <t>KO1 CTRL 28     10  251.0    B</t>
  </si>
  <si>
    <t>KO2 CTRL 28     10  236.0    B</t>
  </si>
  <si>
    <t>pHx3 TYMV 28     1  210.0  A B C</t>
  </si>
  <si>
    <t>OXSAIL TYMV 28   2  180.0    B C</t>
  </si>
  <si>
    <t>WT TYMV 28       7  125.7      C</t>
  </si>
  <si>
    <t>KO1 TYMV 28      5  122.0      C</t>
  </si>
  <si>
    <t>KO2 TYMV 28      6  111.7      C</t>
  </si>
  <si>
    <t>WT TYMV 28 - WT Ctrl 28          -170.3        37.6  (-245.6,  -95.0)    -4.52     0.000</t>
  </si>
  <si>
    <t>OXSAIL Ctrl  - WT Ctrl 28          37.0        34.2  ( -31.3,  105.3)     1.08     0.283</t>
  </si>
  <si>
    <t>OXSAIL TYMV  - WT Ctrl 28        -116.0        59.2  (-234.3,    2.3)    -1.96     0.055</t>
  </si>
  <si>
    <t>pHx3 Ctrl 28 - WT Ctrl 28          61.0        34.2  (  -7.3,  129.3)     1.79     0.079</t>
  </si>
  <si>
    <t>pHx3 TYMV 28 - WT Ctrl 28         -86.0        80.1  (-246.2,   74.2)    -1.07     0.287</t>
  </si>
  <si>
    <t>KO1 CTRL 28 - WT Ctrl 28          -45.0        34.2  (-113.3,   23.3)    -1.32     0.193</t>
  </si>
  <si>
    <t>KO1 TYMV 28 - WT Ctrl 28         -174.0        41.8  (-257.7,  -90.3)    -4.16     0.000</t>
  </si>
  <si>
    <t>KO2 CTRL 28 - WT Ctrl 28          -60.0        34.2  (-128.3,    8.3)    -1.76     0.084</t>
  </si>
  <si>
    <t>KO2 TYMV 28 - WT Ctrl 28         -184.3        39.4  (-263.2, -105.5)    -4.67     0.000</t>
  </si>
  <si>
    <t>OXSAIL Ctrl  - WT TYMV 28         207.3        37.6  ( 132.0,  282.6)     5.51     0.000</t>
  </si>
  <si>
    <t>OXSAIL TYMV  - WT TYMV 28          54.3        61.2  ( -68.2,  176.8)     0.89     0.379</t>
  </si>
  <si>
    <t>pHx3 Ctrl 28 - WT TYMV 28         231.3        37.6  ( 156.0,  306.6)     6.14     0.000</t>
  </si>
  <si>
    <t>pHx3 TYMV 28 - WT TYMV 28          84.3        81.7  ( -79.0,  247.6)     1.03     0.306</t>
  </si>
  <si>
    <t>KO1 CTRL 28 - WT TYMV 28          125.3        37.6  (  50.0,  200.6)     3.33     0.001</t>
  </si>
  <si>
    <t>KO1 TYMV 28 - WT TYMV 28           -3.7        44.7  ( -93.2,   85.7)    -0.08     0.934</t>
  </si>
  <si>
    <t>KO2 CTRL 28 - WT TYMV 28          110.3        37.6  (  35.0,  185.6)     2.93     0.005</t>
  </si>
  <si>
    <t>KO2 TYMV 28 - WT TYMV 28          -14.0        42.5  ( -99.0,   70.9)    -0.33     0.742</t>
  </si>
  <si>
    <t>OXSAIL TYMV  - OXSAIL Ctrl       -153.0        59.2  (-271.3,  -34.7)    -2.59     0.012</t>
  </si>
  <si>
    <t>pHx3 Ctrl 28 - OXSAIL Ctrl         24.0        34.2  ( -44.3,   92.3)     0.70     0.485</t>
  </si>
  <si>
    <t>pHx3 TYMV 28 - OXSAIL Ctrl       -123.0        80.1  (-283.2,   37.2)    -1.54     0.130</t>
  </si>
  <si>
    <t>KO1 CTRL 28 - OXSAIL Ctrl         -82.0        34.2  (-150.3,  -13.7)    -2.40     0.019</t>
  </si>
  <si>
    <t>KO1 TYMV 28 - OXSAIL Ctrl        -211.0        41.8  (-294.7, -127.3)    -5.04     0.000</t>
  </si>
  <si>
    <t>KO2 CTRL 28 - OXSAIL Ctrl         -97.0        34.2  (-165.3,  -28.7)    -2.84     0.006</t>
  </si>
  <si>
    <t>KO2 TYMV 28 - OXSAIL Ctrl        -221.3        39.4  (-300.2, -142.5)    -5.61     0.000</t>
  </si>
  <si>
    <t>pHx3 Ctrl 28 - OXSAIL TYMV        177.0        59.2  (  58.7,  295.3)     2.99     0.004</t>
  </si>
  <si>
    <t>pHx3 TYMV 28 - OXSAIL TYMV         30.0        93.6  (-157.1,  217.1)     0.32     0.750</t>
  </si>
  <si>
    <t>KO1 CTRL 28 - OXSAIL TYMV          71.0        59.2  ( -47.3,  189.3)     1.20     0.235</t>
  </si>
  <si>
    <t>KO1 TYMV 28 - OXSAIL TYMV         -58.0        63.9  (-185.8,   69.8)    -0.91     0.368</t>
  </si>
  <si>
    <t>KO2 CTRL 28 - OXSAIL TYMV          56.0        59.2  ( -62.3,  174.3)     0.95     0.348</t>
  </si>
  <si>
    <t>KO2 TYMV 28 - OXSAIL TYMV         -68.3        62.4  (-193.0,   56.4)    -1.10     0.278</t>
  </si>
  <si>
    <t>pHx3 TYMV 28 - pHx3 Ctrl 28      -147.0        80.1  (-307.2,   13.2)    -1.83     0.071</t>
  </si>
  <si>
    <t>KO1 CTRL 28 - pHx3 Ctrl 28       -106.0        34.2  (-174.3,  -37.7)    -3.10     0.003</t>
  </si>
  <si>
    <t>KO1 TYMV 28 - pHx3 Ctrl 28       -235.0        41.8  (-318.7, -151.3)    -5.62     0.000</t>
  </si>
  <si>
    <t>KO2 CTRL 28 - pHx3 Ctrl 28       -121.0        34.2  (-189.3,  -52.7)    -3.54     0.001</t>
  </si>
  <si>
    <t>KO2 TYMV 28 - pHx3 Ctrl 28       -245.3        39.4  (-324.2, -166.5)    -6.22     0.000</t>
  </si>
  <si>
    <t>KO1 CTRL 28 - pHx3 TYMV 28         41.0        80.1  (-119.2,  201.2)     0.51     0.611</t>
  </si>
  <si>
    <t>KO1 TYMV 28 - pHx3 TYMV 28        -88.0        83.7  (-255.3,   79.3)    -1.05     0.297</t>
  </si>
  <si>
    <t>KO2 CTRL 28 - pHx3 TYMV 28         26.0        80.1  (-134.2,  186.2)     0.32     0.747</t>
  </si>
  <si>
    <t>KO2 TYMV 28 - pHx3 TYMV 28        -98.3        82.5  (-263.3,   66.6)    -1.19     0.238</t>
  </si>
  <si>
    <t>KO1 TYMV 28 - KO1 CTRL 28        -129.0        41.8  (-212.7,  -45.3)    -3.08     0.003</t>
  </si>
  <si>
    <t>KO2 CTRL 28 - KO1 CTRL 28         -15.0        34.2  ( -83.3,   53.3)    -0.44     0.662</t>
  </si>
  <si>
    <t>KO2 TYMV 28 - KO1 CTRL 28        -139.3        39.4  (-218.2,  -60.5)    -3.53     0.001</t>
  </si>
  <si>
    <t>KO2 CTRL 28 - KO1 TYMV 28         114.0        41.8  (  30.3,  197.7)     2.72     0.008</t>
  </si>
  <si>
    <t>KO2 TYMV 28 - KO1 TYMV 28         -10.3        46.3  (-102.8,   82.2)    -0.22     0.824</t>
  </si>
  <si>
    <t>KO2 TYMV 28 - KO2 CTRL 28        -124.3        39.4  (-203.2,  -45.5)    -3.15     0.003</t>
  </si>
  <si>
    <t>Factor                 N   Mean  Grouping</t>
  </si>
  <si>
    <t>WT Ctrl 28 (control)  10  296.0  A</t>
  </si>
  <si>
    <t>pHx3 Ctrl 28          10  357.0  A</t>
  </si>
  <si>
    <t>OXSAIL Ctrl 28        10  333.0  A</t>
  </si>
  <si>
    <t>KO1 CTRL 28           10  251.0  A</t>
  </si>
  <si>
    <t>KO2 CTRL 28           10  236.0  A</t>
  </si>
  <si>
    <t>pHx3 TYMV 28           1  210.0  A</t>
  </si>
  <si>
    <t>OXSAIL TYMV 28         2  180.0  A</t>
  </si>
  <si>
    <t>WT TYMV 28             7  125.7</t>
  </si>
  <si>
    <t>KO1 TYMV 28            5  122.0</t>
  </si>
  <si>
    <t>KO2 TYMV 28            6  111.7</t>
  </si>
  <si>
    <t>WT TYMV 28 - WT Ctrl 28        -170.3        37.6  (-276.1, -64.5)    -4.52     0.000</t>
  </si>
  <si>
    <t>OXSAIL Ctrl  - WT Ctrl 28        37.0        34.2  ( -59.0, 133.0)     1.08     0.901</t>
  </si>
  <si>
    <t>OXSAIL TYMV  - WT Ctrl 28      -116.0        59.2  (-282.3,  50.3)    -1.96     0.322</t>
  </si>
  <si>
    <t>pHx3 Ctrl 28 - WT Ctrl 28        61.0        34.2  ( -35.0, 157.0)     1.79     0.431</t>
  </si>
  <si>
    <t>pHx3 TYMV 28 - WT Ctrl 28       -86.0        80.1  (-311.1, 139.1)    -1.07     0.905</t>
  </si>
  <si>
    <t>KO1 CTRL 28 - WT Ctrl 28        -45.0        34.2  (-141.0,  51.0)    -1.32     0.767</t>
  </si>
  <si>
    <t>KO1 TYMV 28 - WT Ctrl 28       -174.0        41.8  (-291.6, -56.4)    -4.16     0.001</t>
  </si>
  <si>
    <t>KO2 CTRL 28 - WT Ctrl 28        -60.0        34.2  (-156.0,  36.0)    -1.76     0.451</t>
  </si>
  <si>
    <t>KO2 TYMV 28 - WT Ctrl 28       -184.3        39.4  (-295.2, -73.5)    -4.67     0.000</t>
  </si>
  <si>
    <t>OXE5 Ctrl 0</t>
  </si>
  <si>
    <t xml:space="preserve">OXE5 Dr 0 </t>
  </si>
  <si>
    <t>OXE6 Ctrl 0</t>
  </si>
  <si>
    <t>OXE6 Dr 0</t>
  </si>
  <si>
    <t>OXE7 CTRL 0</t>
  </si>
  <si>
    <t>OXE7 DR 0</t>
  </si>
  <si>
    <t>KOE5 DR 0</t>
  </si>
  <si>
    <t>KOE5 CTRL 0</t>
  </si>
  <si>
    <t>KOE10 CTRL 0</t>
  </si>
  <si>
    <t>KOE10 DR 0</t>
  </si>
  <si>
    <t>KOE11 CTRL 0</t>
  </si>
  <si>
    <t>KOE11 DR 0</t>
  </si>
  <si>
    <t>OXE5 Ctrl 7</t>
  </si>
  <si>
    <t xml:space="preserve">OXE5 Dr 7 </t>
  </si>
  <si>
    <t>OXE5 Ctrl 14</t>
  </si>
  <si>
    <t xml:space="preserve">OXE5 Dr 14 </t>
  </si>
  <si>
    <t>OXE6 Ctrl 7</t>
  </si>
  <si>
    <t>OXE6 Dr 7</t>
  </si>
  <si>
    <t>OXE6 Ctrl 14</t>
  </si>
  <si>
    <t>OXE6 Dr 14</t>
  </si>
  <si>
    <t>OXE7 CTRL 7</t>
  </si>
  <si>
    <t>OXE7 DR 7</t>
  </si>
  <si>
    <t>OXE7 CTRL 14</t>
  </si>
  <si>
    <t>OXE7 DR 14</t>
  </si>
  <si>
    <t>KOE5 CTRL 7</t>
  </si>
  <si>
    <t>KOE5 DR 7</t>
  </si>
  <si>
    <t>KOE5 CTRL 14</t>
  </si>
  <si>
    <t>KOE5 DR 14</t>
  </si>
  <si>
    <t xml:space="preserve">      Sample  N    StDev             CI</t>
  </si>
  <si>
    <t xml:space="preserve">   WT Ctrl 0  2  0.00000  (        *,           *)</t>
  </si>
  <si>
    <t xml:space="preserve">     WT Dr 0  2  4.94975  (        *,           *)</t>
  </si>
  <si>
    <t xml:space="preserve"> OXE5 Ctrl 0  2  2.12132  (        *,           *)</t>
  </si>
  <si>
    <t xml:space="preserve">   OXE5 Dr 0  2  4.24264  (        *,           *)</t>
  </si>
  <si>
    <t xml:space="preserve"> OXE6 Ctrl 0  2  2.12132  (        *,           *)</t>
  </si>
  <si>
    <t xml:space="preserve">   OXE6 Dr 0  2  0.70711  (        *,           *)</t>
  </si>
  <si>
    <t xml:space="preserve"> OXE7 CTRL 0  2  1.41421  (        *,           *)</t>
  </si>
  <si>
    <t xml:space="preserve">   OXE7 DR 0  2  4.24264  (        *,           *)</t>
  </si>
  <si>
    <t xml:space="preserve"> KOE5 CTRL 0  2  2.82843  (        *,           *)</t>
  </si>
  <si>
    <t xml:space="preserve">   KOE5 DR 0  2  0.70711  (        *,           *)</t>
  </si>
  <si>
    <t>KOE10 CTRL 0  2  4.24264  (        *,           *)</t>
  </si>
  <si>
    <t xml:space="preserve">  KOE10 DR 0  2  4.24264  (        *,           *)</t>
  </si>
  <si>
    <t>KOE11 CTRL 0  2  2.12132  (        *,           *)</t>
  </si>
  <si>
    <t xml:space="preserve">  KOE11 DR 0  3  3.05505  (0.0000000, 1.25297E+16)</t>
  </si>
  <si>
    <t>Individual confidence level = 99.6154%</t>
  </si>
  <si>
    <t>Multiple comparisons          —    0.822</t>
  </si>
  <si>
    <t>Levene                     4.68    0.003</t>
  </si>
  <si>
    <t xml:space="preserve">Test for Equal Variances: WT Ctrl 0, WT Dr 0, OXE5 Ctrl 0, OXE5 Dr 0, OXE6 Ctrl 0, ... </t>
  </si>
  <si>
    <t xml:space="preserve">Test for Equal Variances: WT Ctrl 7, WT Dr 7, OXE5 Ctrl 7, OXE5 Dr 7, OXE6 Ctrl 7, ... </t>
  </si>
  <si>
    <t xml:space="preserve">     Sample  N    StDev    CI</t>
  </si>
  <si>
    <t xml:space="preserve">  WT Ctrl 7  2  7.07107  (*, *)</t>
  </si>
  <si>
    <t xml:space="preserve">    WT Dr 7  2  2.12132  (*, *)</t>
  </si>
  <si>
    <t>OXE5 Ctrl 7  2  2.82843  (*, *)</t>
  </si>
  <si>
    <t xml:space="preserve">  OXE5 Dr 7  2  2.82843  (*, *)</t>
  </si>
  <si>
    <t>OXE6 Ctrl 7  2  4.94975  (*, *)</t>
  </si>
  <si>
    <t xml:space="preserve">  OXE6 Dr 7  2  2.82843  (*, *)</t>
  </si>
  <si>
    <t>OXE7 CTRL 7  2  1.41421  (*, *)</t>
  </si>
  <si>
    <t xml:space="preserve">  OXE7 DR 7  2  1.41421  (*, *)</t>
  </si>
  <si>
    <t>KOE5 CTRL 7  2  5.65685  (*, *)</t>
  </si>
  <si>
    <t xml:space="preserve">  KOE5 DR 7  2  2.82843  (*, *)</t>
  </si>
  <si>
    <t>Multiple comparisons          —    0.873</t>
  </si>
  <si>
    <t>Levene                        *        *</t>
  </si>
  <si>
    <t xml:space="preserve">Test for Equal Variances: WT Ctrl 14, WT Dr 14, OXE5 Ctrl 14, OXE5 Dr 14, OXE6 Ctrl 14, ... </t>
  </si>
  <si>
    <t xml:space="preserve">        Sample  N    StDev             CI</t>
  </si>
  <si>
    <t xml:space="preserve">    WT Ctrl 14  2   6.3640  (        *,           *)</t>
  </si>
  <si>
    <t xml:space="preserve">      WT Dr 14  2   2.1213  (        *,           *)</t>
  </si>
  <si>
    <t xml:space="preserve">  OXE5 Ctrl 14  2   1.4142  (        *,           *)</t>
  </si>
  <si>
    <t xml:space="preserve">    OXE5 Dr 14  2   1.4142  (        *,           *)</t>
  </si>
  <si>
    <t xml:space="preserve">  OXE6 Ctrl 14  2   7.0711  (        *,           *)</t>
  </si>
  <si>
    <t xml:space="preserve">    OXE6 Dr 14  2   2.8284  (        *,           *)</t>
  </si>
  <si>
    <t xml:space="preserve">  OXE7 CTRL 14  2   2.1213  (        *,           *)</t>
  </si>
  <si>
    <t xml:space="preserve">    OXE7 DR 14  2   1.4142  (        *,           *)</t>
  </si>
  <si>
    <t xml:space="preserve">  KOE5 CTRL 14  2   7.0711  (        *,           *)</t>
  </si>
  <si>
    <t xml:space="preserve">    KOE5 DR 14  2   3.5355  (        *,           *)</t>
  </si>
  <si>
    <t>KOE10 CTRL 0_2  2  12.0208  (        *,           *)</t>
  </si>
  <si>
    <t xml:space="preserve">  KOE10 DR 0_2  2   0.7071  (        *,           *)</t>
  </si>
  <si>
    <t>KOE11 CTRL 0_2  2   4.2426  (        *,           *)</t>
  </si>
  <si>
    <t xml:space="preserve">  KOE11 DR 0_2  3   3.6056  (0.0000000, 2.40533E+20)</t>
  </si>
  <si>
    <t>Individual confidence level = 99.6429%</t>
  </si>
  <si>
    <t>Multiple comparisons          —    0.000</t>
  </si>
  <si>
    <t>Levene                    11.76    0.000</t>
  </si>
  <si>
    <t>KOE10 CTRL 7</t>
  </si>
  <si>
    <t>KOE10 DR 7</t>
  </si>
  <si>
    <t>KOE11 CTRL 7</t>
  </si>
  <si>
    <t>KOE11 DR 7</t>
  </si>
  <si>
    <t>KOE10 CTRL 14</t>
  </si>
  <si>
    <t>KOE10 DR 14</t>
  </si>
  <si>
    <t>KOE11 CTRL 14</t>
  </si>
  <si>
    <t>KOE11 DR 14</t>
  </si>
  <si>
    <t xml:space="preserve">Test for Equal Variances: WT Dr 7, OXE5 Dr 7, OXE6 Dr 7, OXE7 DR 7, KOE5 DR 7, ... </t>
  </si>
  <si>
    <t xml:space="preserve">    Sample  N     StDev           CI</t>
  </si>
  <si>
    <t xml:space="preserve">   WT Dr 7  2  0.707107  (        *,       *)</t>
  </si>
  <si>
    <t xml:space="preserve"> OXE5 Dr 7  2  0.707107  (        *,       *)</t>
  </si>
  <si>
    <t xml:space="preserve"> OXE6 Dr 7  2  0.707107  (        *,       *)</t>
  </si>
  <si>
    <t xml:space="preserve"> OXE7 DR 7  2  0.707107  (        *,       *)</t>
  </si>
  <si>
    <t xml:space="preserve"> KOE5 DR 7  2  0.707107  (        *,       *)</t>
  </si>
  <si>
    <t>KOE10 DR 7  2  0.000000  (        *,       *)</t>
  </si>
  <si>
    <t>KOE11 DR 7  3  0.577350  (0.0001277, 21645.2)</t>
  </si>
  <si>
    <t>Individual confidence level = 99.1667%</t>
  </si>
  <si>
    <t>Multiple comparisons          —    1.000</t>
  </si>
  <si>
    <t>Levene                     0.87    0.557</t>
  </si>
  <si>
    <t xml:space="preserve">One-way ANOVA: WT Dr 7, OXE5 Dr 7, OXE6 Dr 7, OXE7 DR 7, KOE5 DR 7, KOE10 DR 7, KOE11 DR 7 </t>
  </si>
  <si>
    <t>Factor       7  WT Dr 7, OXE5 Dr 7, OXE6 Dr 7, OXE7 DR 7, KOE5 DR 7, KOE10 DR 7, KOE11 DR 7</t>
  </si>
  <si>
    <t>Factor   6   7.767  1.2944     3.27    0.063</t>
  </si>
  <si>
    <t>Error    8   3.167  0.3958</t>
  </si>
  <si>
    <t>Total   14  10.933</t>
  </si>
  <si>
    <t>0.629153  71.04%     49.31%       0.00%</t>
  </si>
  <si>
    <t>Factor      N   Mean  StDev       95% CI</t>
  </si>
  <si>
    <t>WT Dr 7     2  2.500  0.707  ( 1.474, 3.526)</t>
  </si>
  <si>
    <t>OXE5 Dr 7   2  0.500  0.707  (-0.526, 1.526)</t>
  </si>
  <si>
    <t>OXE6 Dr 7   2  0.500  0.707  (-0.526, 1.526)</t>
  </si>
  <si>
    <t>OXE7 DR 7   2  0.500  0.707  (-0.526, 1.526)</t>
  </si>
  <si>
    <t>KOE5 DR 7   2  0.500  0.707  (-0.526, 1.526)</t>
  </si>
  <si>
    <t>KOE10 DR 7  2  1.000  0.000  (-0.026, 2.026)</t>
  </si>
  <si>
    <t>KOE11 DR 7  3  1.667  0.577  ( 0.829, 2.504)</t>
  </si>
  <si>
    <t>Pooled StDev = 0.629153</t>
  </si>
  <si>
    <t>Factor      N   Mean  Grouping</t>
  </si>
  <si>
    <t>WT Dr 7     2  2.500  A</t>
  </si>
  <si>
    <t>KOE11 DR 7  3  1.667  A</t>
  </si>
  <si>
    <t>KOE10 DR 7  2  1.000  A</t>
  </si>
  <si>
    <t>KOE5 DR 7   2  0.500  A</t>
  </si>
  <si>
    <t>OXE7 DR 7   2  0.500  A</t>
  </si>
  <si>
    <t>OXE6 Dr 7   2  0.500  A</t>
  </si>
  <si>
    <t>OXE5 Dr 7   2  0.500  A</t>
  </si>
  <si>
    <t>OXE5 Dr 7 - WT Dr 7          -2.000       0.629  (-4.402, 0.402)    -3.18     0.115</t>
  </si>
  <si>
    <t>OXE6 Dr 7 - WT Dr 7          -2.000       0.629  (-4.402, 0.402)    -3.18     0.115</t>
  </si>
  <si>
    <t>OXE7 DR 7 - WT Dr 7          -2.000       0.629  (-4.402, 0.402)    -3.18     0.115</t>
  </si>
  <si>
    <t>KOE5 DR 7 - WT Dr 7          -2.000       0.629  (-4.402, 0.402)    -3.18     0.115</t>
  </si>
  <si>
    <t>KOE10 DR 7 - WT Dr 7         -1.500       0.629  (-3.902, 0.902)    -2.38     0.312</t>
  </si>
  <si>
    <t>KOE11 DR 7 - WT Dr 7         -0.833       0.574  (-3.026, 1.360)    -1.45     0.764</t>
  </si>
  <si>
    <t>OXE6 Dr 7 - OXE5 Dr 7         0.000       0.629  (-2.402, 2.402)     0.00     1.000</t>
  </si>
  <si>
    <t>OXE7 DR 7 - OXE5 Dr 7         0.000       0.629  (-2.402, 2.402)     0.00     1.000</t>
  </si>
  <si>
    <t>KOE5 DR 7 - OXE5 Dr 7         0.000       0.629  (-2.402, 2.402)     0.00     1.000</t>
  </si>
  <si>
    <t>KOE10 DR 7 - OXE5 Dr 7        0.500       0.629  (-1.902, 2.902)     0.79     0.979</t>
  </si>
  <si>
    <t>KOE11 DR 7 - OXE5 Dr 7        1.167       0.574  (-1.026, 3.360)     2.03     0.463</t>
  </si>
  <si>
    <t>OXE7 DR 7 - OXE6 Dr 7         0.000       0.629  (-2.402, 2.402)     0.00     1.000</t>
  </si>
  <si>
    <t>KOE5 DR 7 - OXE6 Dr 7         0.000       0.629  (-2.402, 2.402)     0.00     1.000</t>
  </si>
  <si>
    <t>KOE10 DR 7 - OXE6 Dr 7        0.500       0.629  (-1.902, 2.902)     0.79     0.979</t>
  </si>
  <si>
    <t>KOE11 DR 7 - OXE6 Dr 7        1.167       0.574  (-1.026, 3.360)     2.03     0.463</t>
  </si>
  <si>
    <t>KOE5 DR 7 - OXE7 DR 7         0.000       0.629  (-2.402, 2.402)     0.00     1.000</t>
  </si>
  <si>
    <t>KOE10 DR 7 - OXE7 DR 7        0.500       0.629  (-1.902, 2.902)     0.79     0.979</t>
  </si>
  <si>
    <t>KOE11 DR 7 - OXE7 DR 7        1.167       0.574  (-1.026, 3.360)     2.03     0.463</t>
  </si>
  <si>
    <t>KOE10 DR 7 - KOE5 DR 7        0.500       0.629  (-1.902, 2.902)     0.79     0.979</t>
  </si>
  <si>
    <t>KOE11 DR 7 - KOE5 DR 7        1.167       0.574  (-1.026, 3.360)     2.03     0.463</t>
  </si>
  <si>
    <t>KOE11 DR 7 - KOE10 DR 7       0.667       0.574  (-1.526, 2.860)     1.16     0.891</t>
  </si>
  <si>
    <t>Individual confidence level = 99.49%</t>
  </si>
  <si>
    <t>KOE11 DR 7  3  1.667  A B</t>
  </si>
  <si>
    <t>KOE10 DR 7  2  1.000    B</t>
  </si>
  <si>
    <t>KOE5 DR 7   2  0.500    B</t>
  </si>
  <si>
    <t>OXE7 DR 7   2  0.500    B</t>
  </si>
  <si>
    <t>OXE6 Dr 7   2  0.500    B</t>
  </si>
  <si>
    <t>OXE5 Dr 7   2  0.500    B</t>
  </si>
  <si>
    <t>OXE5 Dr 7 - WT Dr 7          -2.000       0.629  (-3.451, -0.549)    -3.18     0.013</t>
  </si>
  <si>
    <t>OXE6 Dr 7 - WT Dr 7          -2.000       0.629  (-3.451, -0.549)    -3.18     0.013</t>
  </si>
  <si>
    <t>OXE7 DR 7 - WT Dr 7          -2.000       0.629  (-3.451, -0.549)    -3.18     0.013</t>
  </si>
  <si>
    <t>KOE5 DR 7 - WT Dr 7          -2.000       0.629  (-3.451, -0.549)    -3.18     0.013</t>
  </si>
  <si>
    <t>KOE10 DR 7 - WT Dr 7         -1.500       0.629  (-2.951, -0.049)    -2.38     0.044</t>
  </si>
  <si>
    <t>KOE11 DR 7 - WT Dr 7         -0.833       0.574  (-2.158,  0.491)    -1.45     0.185</t>
  </si>
  <si>
    <t>OXE6 Dr 7 - OXE5 Dr 7         0.000       0.629  (-1.451,  1.451)     0.00     1.000</t>
  </si>
  <si>
    <t>OXE7 DR 7 - OXE5 Dr 7         0.000       0.629  (-1.451,  1.451)     0.00     1.000</t>
  </si>
  <si>
    <t>KOE5 DR 7 - OXE5 Dr 7         0.000       0.629  (-1.451,  1.451)     0.00     1.000</t>
  </si>
  <si>
    <t>KOE10 DR 7 - OXE5 Dr 7        0.500       0.629  (-0.951,  1.951)     0.79     0.450</t>
  </si>
  <si>
    <t>KOE11 DR 7 - OXE5 Dr 7        1.167       0.574  (-0.158,  2.491)     2.03     0.077</t>
  </si>
  <si>
    <t>OXE7 DR 7 - OXE6 Dr 7         0.000       0.629  (-1.451,  1.451)     0.00     1.000</t>
  </si>
  <si>
    <t>KOE5 DR 7 - OXE6 Dr 7         0.000       0.629  (-1.451,  1.451)     0.00     1.000</t>
  </si>
  <si>
    <t>KOE10 DR 7 - OXE6 Dr 7        0.500       0.629  (-0.951,  1.951)     0.79     0.450</t>
  </si>
  <si>
    <t>KOE11 DR 7 - OXE6 Dr 7        1.167       0.574  (-0.158,  2.491)     2.03     0.077</t>
  </si>
  <si>
    <t>KOE5 DR 7 - OXE7 DR 7         0.000       0.629  (-1.451,  1.451)     0.00     1.000</t>
  </si>
  <si>
    <t>KOE10 DR 7 - OXE7 DR 7        0.500       0.629  (-0.951,  1.951)     0.79     0.450</t>
  </si>
  <si>
    <t>KOE11 DR 7 - OXE7 DR 7        1.167       0.574  (-0.158,  2.491)     2.03     0.077</t>
  </si>
  <si>
    <t>KOE10 DR 7 - KOE5 DR 7        0.500       0.629  (-0.951,  1.951)     0.79     0.450</t>
  </si>
  <si>
    <t>KOE11 DR 7 - KOE5 DR 7        1.167       0.574  (-0.158,  2.491)     2.03     0.077</t>
  </si>
  <si>
    <t>KOE11 DR 7 - KOE10 DR 7       0.667       0.574  (-0.658,  1.991)     1.16     0.279</t>
  </si>
  <si>
    <t>Simultaneous confidence level = 65.78%</t>
  </si>
  <si>
    <t>Factor             N   Mean  Grouping</t>
  </si>
  <si>
    <t>WT Dr 7 (control)  2  2.500  A</t>
  </si>
  <si>
    <t>KOE11 DR 7         3  1.667  A</t>
  </si>
  <si>
    <t>KOE10 DR 7         2  1.000  A</t>
  </si>
  <si>
    <t>KOE5 DR 7          2  0.500  A</t>
  </si>
  <si>
    <t>OXE7 DR 7          2  0.500  A</t>
  </si>
  <si>
    <t>OXE6 Dr 7          2  0.500  A</t>
  </si>
  <si>
    <t>OXE5 Dr 7          2  0.500  A</t>
  </si>
  <si>
    <t xml:space="preserve">                      Difference       SE of                            Adjusted</t>
  </si>
  <si>
    <t>Difference of Levels    of Means  Difference       95% CI      T-Value   P-Value</t>
  </si>
  <si>
    <t>OXE5 Dr 7 - WT Dr 7       -2.000       0.629  (-4.019, 0.019)    -3.18     0.052</t>
  </si>
  <si>
    <t>OXE6 Dr 7 - WT Dr 7       -2.000       0.629  (-4.019, 0.019)    -3.18     0.052</t>
  </si>
  <si>
    <t>OXE7 DR 7 - WT Dr 7       -2.000       0.629  (-4.019, 0.019)    -3.18     0.052</t>
  </si>
  <si>
    <t>KOE5 DR 7 - WT Dr 7       -2.000       0.629  (-4.019, 0.019)    -3.18     0.052</t>
  </si>
  <si>
    <t>KOE10 DR 7 - WT Dr 7      -1.500       0.629  (-3.519, 0.519)    -2.38     0.162</t>
  </si>
  <si>
    <t>KOE11 DR 7 - WT Dr 7      -0.833       0.574  (-2.676, 1.010)    -1.45     0.538</t>
  </si>
  <si>
    <t>Individual confidence level = 98.76%</t>
  </si>
  <si>
    <t xml:space="preserve">Interval Plot of WT Dr 7, OXE5 Dr 7, ... </t>
  </si>
  <si>
    <t xml:space="preserve">Residual Plots for WT Dr 7, OXE5 Dr 7, ... </t>
  </si>
  <si>
    <t xml:space="preserve">Test for Equal Variances: WT Dr 14, OXE5 Dr 14, OXE6 Dr 14, OXE7 DR 14, KOE5 DR 14, ... </t>
  </si>
  <si>
    <t xml:space="preserve">     Sample  N     StDev    CI</t>
  </si>
  <si>
    <t xml:space="preserve">   WT Dr 14  2  0.000000  (*, *)</t>
  </si>
  <si>
    <t xml:space="preserve"> OXE5 Dr 14  2  0.707107  (*, *)</t>
  </si>
  <si>
    <t xml:space="preserve"> OXE6 Dr 14  2  0.707107  (*, *)</t>
  </si>
  <si>
    <t xml:space="preserve"> OXE7 DR 14  2  0.000000  (*, *)</t>
  </si>
  <si>
    <t xml:space="preserve"> KOE5 DR 14  2  0.707107  (*, *)</t>
  </si>
  <si>
    <t>KOE10 DR 14  2  0.000000  (*, *)</t>
  </si>
  <si>
    <t>KOE11 DR 14  3  0.000000  (*, *)</t>
  </si>
  <si>
    <t xml:space="preserve">One-way ANOVA: WT Dr 14, OXE5 Dr 14, OXE6 Dr 14, OXE7 DR 14, KOE5 DR 14, KOE10 DR 14, ... </t>
  </si>
  <si>
    <t>Factor       7  WT Dr 14, OXE5 Dr 14, OXE6 Dr 14, OXE7 DR 14, KOE5 DR 14, KOE10 DR 14, KOE11</t>
  </si>
  <si>
    <t xml:space="preserve">                DR 14</t>
  </si>
  <si>
    <t>Factor   6   6.100  1.0167     5.42    0.016</t>
  </si>
  <si>
    <t>Error    8   1.500  0.1875</t>
  </si>
  <si>
    <t>Total   14   7.600</t>
  </si>
  <si>
    <t>0.433013  80.26%     65.46%      21.05%</t>
  </si>
  <si>
    <t>Factor       N   Mean  StDev      95% CI</t>
  </si>
  <si>
    <t>WT Dr 14     2  4.000  0.000  (3.294, 4.706)</t>
  </si>
  <si>
    <t>OXE5 Dr 14   2  2.500  0.707  (1.794, 3.206)</t>
  </si>
  <si>
    <t>OXE6 Dr 14   2  2.500  0.707  (1.794, 3.206)</t>
  </si>
  <si>
    <t>OXE7 DR 14   2  3.000  0.000  (2.294, 3.706)</t>
  </si>
  <si>
    <t>KOE5 DR 14   2  3.500  0.707  (2.794, 4.206)</t>
  </si>
  <si>
    <t>KOE10 DR 14  2  4.000  0.000  (3.294, 4.706)</t>
  </si>
  <si>
    <t>KOE11 DR 14  3  4.000  0.000  (3.423, 4.577)</t>
  </si>
  <si>
    <t>Pooled StDev = 0.433013</t>
  </si>
  <si>
    <t>Factor       N   Mean  Grouping</t>
  </si>
  <si>
    <t>KOE11 DR 14  3  4.000  A</t>
  </si>
  <si>
    <t>KOE10 DR 14  2  4.000  A</t>
  </si>
  <si>
    <t>WT Dr 14     2  4.000  A</t>
  </si>
  <si>
    <t>KOE5 DR 14   2  3.500  A</t>
  </si>
  <si>
    <t>OXE7 DR 14   2  3.000  A</t>
  </si>
  <si>
    <t>OXE6 Dr 14   2  2.500  A</t>
  </si>
  <si>
    <t>OXE5 Dr 14   2  2.500  A</t>
  </si>
  <si>
    <t>OXE5 Dr 14 - WT Dr 14          -1.500       0.433  (-3.153, 0.153)    -3.46     0.079</t>
  </si>
  <si>
    <t>OXE6 Dr 14 - WT Dr 14          -1.500       0.433  (-3.153, 0.153)    -3.46     0.079</t>
  </si>
  <si>
    <t>OXE7 DR 14 - WT Dr 14          -1.000       0.433  (-2.653, 0.653)    -2.31     0.341</t>
  </si>
  <si>
    <t>KOE5 DR 14 - WT Dr 14          -0.500       0.433  (-2.153, 1.153)    -1.15     0.893</t>
  </si>
  <si>
    <t>KOE10 DR 14 - WT Dr 14          0.000       0.433  (-1.653, 1.653)     0.00     1.000</t>
  </si>
  <si>
    <t>KOE11 DR 14 - WT Dr 14          0.000       0.395  (-1.509, 1.509)     0.00     1.000</t>
  </si>
  <si>
    <t>OXE6 Dr 14 - OXE5 Dr 14         0.000       0.433  (-1.653, 1.653)     0.00     1.000</t>
  </si>
  <si>
    <t>OXE7 DR 14 - OXE5 Dr 14         0.500       0.433  (-1.153, 2.153)     1.15     0.893</t>
  </si>
  <si>
    <t>KOE5 DR 14 - OXE5 Dr 14         1.000       0.433  (-0.653, 2.653)     2.31     0.341</t>
  </si>
  <si>
    <t>KOE10 DR 14 - OXE5 Dr 14        1.500       0.433  (-0.153, 3.153)     3.46     0.079</t>
  </si>
  <si>
    <t>KOE11 DR 14 - OXE5 Dr 14        1.500       0.395  (-0.009, 3.009)     3.79     0.052</t>
  </si>
  <si>
    <t>OXE7 DR 14 - OXE6 Dr 14         0.500       0.433  (-1.153, 2.153)     1.15     0.893</t>
  </si>
  <si>
    <t>KOE5 DR 14 - OXE6 Dr 14         1.000       0.433  (-0.653, 2.653)     2.31     0.341</t>
  </si>
  <si>
    <t>KOE10 DR 14 - OXE6 Dr 14        1.500       0.433  (-0.153, 3.153)     3.46     0.079</t>
  </si>
  <si>
    <t>KOE11 DR 14 - OXE6 Dr 14        1.500       0.395  (-0.009, 3.009)     3.79     0.052</t>
  </si>
  <si>
    <t>KOE5 DR 14 - OXE7 DR 14         0.500       0.433  (-1.153, 2.153)     1.15     0.893</t>
  </si>
  <si>
    <t>KOE10 DR 14 - OXE7 DR 14        1.000       0.433  (-0.653, 2.653)     2.31     0.341</t>
  </si>
  <si>
    <t>KOE11 DR 14 - OXE7 DR 14        1.000       0.395  (-0.509, 2.509)     2.53     0.262</t>
  </si>
  <si>
    <t>KOE10 DR 14 - KOE5 DR 14        0.500       0.433  (-1.153, 2.153)     1.15     0.893</t>
  </si>
  <si>
    <t>KOE11 DR 14 - KOE5 DR 14        0.500       0.395  (-1.009, 2.009)     1.26     0.850</t>
  </si>
  <si>
    <t>KOE11 DR 14 - KOE10 DR 14       0.000       0.395  (-1.509, 1.509)     0.00     1.000</t>
  </si>
  <si>
    <t>KOE5 DR 14   2  3.500  A B</t>
  </si>
  <si>
    <t>OXE7 DR 14   2  3.000    B C</t>
  </si>
  <si>
    <t>OXE6 Dr 14   2  2.500      C</t>
  </si>
  <si>
    <t>OXE5 Dr 14   2  2.500      C</t>
  </si>
  <si>
    <t>OXE5 Dr 14 - WT Dr 14          -1.500       0.433  (-2.499, -0.501)    -3.46     0.009</t>
  </si>
  <si>
    <t>OXE6 Dr 14 - WT Dr 14          -1.500       0.433  (-2.499, -0.501)    -3.46     0.009</t>
  </si>
  <si>
    <t>OXE7 DR 14 - WT Dr 14          -1.000       0.433  (-1.999, -0.001)    -2.31     0.050</t>
  </si>
  <si>
    <t>KOE5 DR 14 - WT Dr 14          -0.500       0.433  (-1.499,  0.499)    -1.15     0.282</t>
  </si>
  <si>
    <t>KOE10 DR 14 - WT Dr 14          0.000       0.433  (-0.999,  0.999)     0.00     1.000</t>
  </si>
  <si>
    <t>KOE11 DR 14 - WT Dr 14          0.000       0.395  (-0.912,  0.912)     0.00     1.000</t>
  </si>
  <si>
    <t>OXE6 Dr 14 - OXE5 Dr 14         0.000       0.433  (-0.999,  0.999)     0.00     1.000</t>
  </si>
  <si>
    <t>OXE7 DR 14 - OXE5 Dr 14         0.500       0.433  (-0.499,  1.499)     1.15     0.282</t>
  </si>
  <si>
    <t>KOE5 DR 14 - OXE5 Dr 14         1.000       0.433  ( 0.001,  1.999)     2.31     0.050</t>
  </si>
  <si>
    <t>KOE10 DR 14 - OXE5 Dr 14        1.500       0.433  ( 0.501,  2.499)     3.46     0.009</t>
  </si>
  <si>
    <t>KOE11 DR 14 - OXE5 Dr 14        1.500       0.395  ( 0.588,  2.412)     3.79     0.005</t>
  </si>
  <si>
    <t>OXE7 DR 14 - OXE6 Dr 14         0.500       0.433  (-0.499,  1.499)     1.15     0.282</t>
  </si>
  <si>
    <t>KOE5 DR 14 - OXE6 Dr 14         1.000       0.433  ( 0.001,  1.999)     2.31     0.050</t>
  </si>
  <si>
    <t>KOE10 DR 14 - OXE6 Dr 14        1.500       0.433  ( 0.501,  2.499)     3.46     0.009</t>
  </si>
  <si>
    <t>KOE11 DR 14 - OXE6 Dr 14        1.500       0.395  ( 0.588,  2.412)     3.79     0.005</t>
  </si>
  <si>
    <t>KOE5 DR 14 - OXE7 DR 14         0.500       0.433  (-0.499,  1.499)     1.15     0.282</t>
  </si>
  <si>
    <t>KOE10 DR 14 - OXE7 DR 14        1.000       0.433  ( 0.001,  1.999)     2.31     0.050</t>
  </si>
  <si>
    <t>KOE11 DR 14 - OXE7 DR 14        1.000       0.395  ( 0.088,  1.912)     2.53     0.035</t>
  </si>
  <si>
    <t>KOE10 DR 14 - KOE5 DR 14        0.500       0.433  (-0.499,  1.499)     1.15     0.282</t>
  </si>
  <si>
    <t>KOE11 DR 14 - KOE5 DR 14        0.500       0.395  (-0.412,  1.412)     1.26     0.242</t>
  </si>
  <si>
    <t>KOE11 DR 14 - KOE10 DR 14       0.000       0.395  (-0.912,  0.912)     0.00     1.000</t>
  </si>
  <si>
    <t>WT Dr 14 (control)  2  4.000  A</t>
  </si>
  <si>
    <t>KOE11 DR 14         3  4.000  A</t>
  </si>
  <si>
    <t>KOE10 DR 14         2  4.000  A</t>
  </si>
  <si>
    <t>KOE5 DR 14          2  3.500  A</t>
  </si>
  <si>
    <t>OXE7 DR 14          2  3.000  A</t>
  </si>
  <si>
    <t>OXE6 Dr 14          2  2.500</t>
  </si>
  <si>
    <t>OXE5 Dr 14          2  2.500</t>
  </si>
  <si>
    <t xml:space="preserve">                        Difference       SE of                             Adjusted</t>
  </si>
  <si>
    <t>Difference of Levels      of Means  Difference       95% CI       T-Value   P-Value</t>
  </si>
  <si>
    <t>OXE5 Dr 14 - WT Dr 14       -1.500       0.433  (-2.889, -0.111)    -3.46     0.035</t>
  </si>
  <si>
    <t>OXE6 Dr 14 - WT Dr 14       -1.500       0.433  (-2.889, -0.111)    -3.46     0.035</t>
  </si>
  <si>
    <t>OXE7 DR 14 - WT Dr 14       -1.000       0.433  (-2.389,  0.389)    -2.31     0.180</t>
  </si>
  <si>
    <t>KOE5 DR 14 - WT Dr 14       -0.500       0.433  (-1.889,  0.889)    -1.15     0.719</t>
  </si>
  <si>
    <t>KOE10 DR 14 - WT Dr 14       0.000       0.433  (-1.389,  1.389)     0.00     1.000</t>
  </si>
  <si>
    <t>KOE11 DR 14 - WT Dr 14       0.000       0.395  (-1.268,  1.268)     0.00     1.000</t>
  </si>
  <si>
    <t xml:space="preserve">Interval Plot of WT Dr 14, OXE5 Dr 14, ... </t>
  </si>
  <si>
    <t xml:space="preserve">Residual Plots for WT Dr 14, OXE5 Dr 14, ... </t>
  </si>
  <si>
    <t>Results for: Ac drought weight</t>
  </si>
  <si>
    <t xml:space="preserve">       Sample  N    StDev             CI</t>
  </si>
  <si>
    <t xml:space="preserve">   WT Ctrl 14  2  134.350  (        *,           *)</t>
  </si>
  <si>
    <t xml:space="preserve">     WT Dr 14  2   56.569  (        *,           *)</t>
  </si>
  <si>
    <t xml:space="preserve"> OXE5 Ctrl 14  2   21.213  (        *,           *)</t>
  </si>
  <si>
    <t xml:space="preserve">   OXE5 Dr 14  2   35.355  (        *,           *)</t>
  </si>
  <si>
    <t xml:space="preserve"> OXE6 Ctrl 14  2   77.782  (        *,           *)</t>
  </si>
  <si>
    <t xml:space="preserve">   OXE6 Dr 14  2   35.355  (        *,           *)</t>
  </si>
  <si>
    <t xml:space="preserve"> OXE7 CTRL 14  2   28.284  (        *,           *)</t>
  </si>
  <si>
    <t xml:space="preserve">   OXE7 DR 14  2   21.213  (        *,           *)</t>
  </si>
  <si>
    <t xml:space="preserve"> KOE5 CTRL 14  2   98.995  (        *,           *)</t>
  </si>
  <si>
    <t xml:space="preserve">   KOE5 DR 14  2   77.782  (        *,           *)</t>
  </si>
  <si>
    <t>KOE10 CTRL 14  2   35.355  (        *,           *)</t>
  </si>
  <si>
    <t xml:space="preserve">  KOE10 DR 14  2   21.213  (        *,           *)</t>
  </si>
  <si>
    <t>KOE11 CTRL 14  2   35.355  (        *,           *)</t>
  </si>
  <si>
    <t xml:space="preserve">  KOE11 DR 14  3   58.595  (0.0000000, 3.90896E+21)</t>
  </si>
  <si>
    <t>Multiple comparisons          —    0.889</t>
  </si>
  <si>
    <t>Levene                     3.84    0.008</t>
  </si>
  <si>
    <t xml:space="preserve">One-way ANOVA: WT Ctrl 14, WT Dr 14, OXE5 Ctrl 14, OXE5 Dr 14, OXE6 Ctrl 14, OXE6 Dr 14, ... </t>
  </si>
  <si>
    <t>* NOTE * Cannot draw the interval plot for the Tukey procedure. Interval plots for</t>
  </si>
  <si>
    <t xml:space="preserve">         comparisons are illegible with more than 45 intervals.</t>
  </si>
  <si>
    <t>* NOTE * Cannot draw the interval plot for the Fisher procedure. Interval plots for</t>
  </si>
  <si>
    <t>Factor      14  WT Ctrl 14, WT Dr 14, OXE5 Ctrl 14, OXE5 Dr 14, OXE6 Ctrl 14, OXE6 Dr 14,</t>
  </si>
  <si>
    <t xml:space="preserve">                OXE7 CTRL 14, OXE7 DR 14, KOE5 CTRL 14, KOE5 DR 14, KOE10 CTRL 14, KOE10 DR</t>
  </si>
  <si>
    <t xml:space="preserve">                14, KOE11 CTRL 14, KOE11 DR 14</t>
  </si>
  <si>
    <t>Factor  13  692337   53257    13.97    0.000</t>
  </si>
  <si>
    <t>Error   15   57167    3811</t>
  </si>
  <si>
    <t>Total   28  749503</t>
  </si>
  <si>
    <t>61.7342  92.37%     85.76%      71.09%</t>
  </si>
  <si>
    <t>WT Ctrl 14     2  1125.0  134.4  (1032.0, 1218.0)</t>
  </si>
  <si>
    <t>WT Dr 14       2   780.0   56.6  ( 687.0,  873.0)</t>
  </si>
  <si>
    <t>OXE5 Ctrl 14   2  1035.0   21.2  ( 942.0, 1128.0)</t>
  </si>
  <si>
    <t>OXE5 Dr 14     2   945.0   35.4  ( 852.0, 1038.0)</t>
  </si>
  <si>
    <t>OXE6 Ctrl 14   2  1045.0   77.8  ( 952.0, 1138.0)</t>
  </si>
  <si>
    <t>OXE6 Dr 14     2   925.0   35.4  ( 832.0, 1018.0)</t>
  </si>
  <si>
    <t>OXE7 CTRL 14   2  1040.0   28.3  ( 947.0, 1133.0)</t>
  </si>
  <si>
    <t>OXE7 DR 14     2   785.0   21.2  ( 692.0,  878.0)</t>
  </si>
  <si>
    <t>KOE5 CTRL 14   2   980.0   99.0  ( 887.0, 1073.0)</t>
  </si>
  <si>
    <t>KOE5 DR 14     2   675.0   77.8  ( 582.0,  768.0)</t>
  </si>
  <si>
    <t>KOE10 CTRL 14  2  1015.0   35.4  ( 922.0, 1108.0)</t>
  </si>
  <si>
    <t>KOE10 DR 14    2   705.0   21.2  ( 612.0,  798.0)</t>
  </si>
  <si>
    <t>KOE11 CTRL 14  2  1125.0   35.4  (1032.0, 1218.0)</t>
  </si>
  <si>
    <t>KOE11 DR 14    3   716.7   58.6  ( 640.7,  792.6)</t>
  </si>
  <si>
    <t>Pooled StDev = 61.7342</t>
  </si>
  <si>
    <t>KOE11 CTRL 14  2  1125.0  A</t>
  </si>
  <si>
    <t>WT Ctrl 14     2  1125.0  A</t>
  </si>
  <si>
    <t>OXE6 Ctrl 14   2  1045.0  A</t>
  </si>
  <si>
    <t>OXE7 CTRL 14   2  1040.0  A</t>
  </si>
  <si>
    <t>OXE5 Ctrl 14   2  1035.0  A</t>
  </si>
  <si>
    <t>KOE10 CTRL 14  2  1015.0  A B</t>
  </si>
  <si>
    <t>KOE5 CTRL 14   2   980.0  A B</t>
  </si>
  <si>
    <t>OXE5 Dr 14     2   945.0  A B C</t>
  </si>
  <si>
    <t>OXE6 Dr 14     2   925.0  A B C D</t>
  </si>
  <si>
    <t>OXE7 DR 14     2   785.0    B C D E</t>
  </si>
  <si>
    <t>WT Dr 14       2   780.0    B C D E</t>
  </si>
  <si>
    <t>KOE11 DR 14    3   716.7        D E</t>
  </si>
  <si>
    <t>KOE10 DR 14    2   705.0      C D E</t>
  </si>
  <si>
    <t>KOE5 DR 14     2   675.0          E</t>
  </si>
  <si>
    <t>WT Dr 14 - WT Ctrl 14            -345.0        61.7  (-588.1, -101.9)    -5.59     0.003</t>
  </si>
  <si>
    <t>OXE5 Ctrl 14 - WT Ctrl 14         -90.0        61.7  (-333.1,  153.1)    -1.46     0.957</t>
  </si>
  <si>
    <t>OXE5 Dr 14 - WT Ctrl 14          -180.0        61.7  (-423.1,   63.1)    -2.92     0.268</t>
  </si>
  <si>
    <t>OXE6 Ctrl 14 - WT Ctrl 14         -80.0        61.7  (-323.1,  163.1)    -1.30     0.982</t>
  </si>
  <si>
    <t>OXE6 Dr 14 - WT Ctrl 14          -200.0        61.7  (-443.1,   43.1)    -3.24     0.164</t>
  </si>
  <si>
    <t>OXE7 CTRL 14 - WT Ctrl 14         -85.0        61.7  (-328.1,  158.1)    -1.38     0.971</t>
  </si>
  <si>
    <t>OXE7 DR 14 - WT Ctrl 14          -340.0        61.7  (-583.1,  -96.9)    -5.51     0.003</t>
  </si>
  <si>
    <t>KOE5 CTRL 14 - WT Ctrl 14        -145.0        61.7  (-388.1,   98.1)    -2.35     0.548</t>
  </si>
  <si>
    <t>KOE5 DR 14 - WT Ctrl 14          -450.0        61.7  (-693.1, -206.9)    -7.29     0.000</t>
  </si>
  <si>
    <t>KOE10 CTRL 1 - WT Ctrl 14        -110.0        61.7  (-353.1,  133.1)    -1.78     0.854</t>
  </si>
  <si>
    <t>KOE10 DR 14 - WT Ctrl 14         -420.0        61.7  (-663.1, -176.9)    -6.80     0.000</t>
  </si>
  <si>
    <t>KOE11 CTRL 1 - WT Ctrl 14           0.0        61.7  (-243.1,  243.1)     0.00     1.000</t>
  </si>
  <si>
    <t>KOE11 DR 14 - WT Ctrl 14         -408.3        56.4  (-630.3, -186.4)    -7.25     0.000</t>
  </si>
  <si>
    <t>OXE5 Ctrl 14 - WT Dr 14           255.0        61.7  (  11.9,  498.1)     4.13     0.036</t>
  </si>
  <si>
    <t>OXE5 Dr 14 - WT Dr 14             165.0        61.7  ( -78.1,  408.1)     2.67     0.374</t>
  </si>
  <si>
    <t>OXE6 Ctrl 14 - WT Dr 14           265.0        61.7  (  21.9,  508.1)     4.29     0.027</t>
  </si>
  <si>
    <t>OXE6 Dr 14 - WT Dr 14             145.0        61.7  ( -98.1,  388.1)     2.35     0.548</t>
  </si>
  <si>
    <t>OXE7 CTRL 14 - WT Dr 14           260.0        61.7  (  16.9,  503.1)     4.21     0.031</t>
  </si>
  <si>
    <t>OXE7 DR 14 - WT Dr 14               5.0        61.7  (-238.1,  248.1)     0.08     1.000</t>
  </si>
  <si>
    <t>KOE5 CTRL 14 - WT Dr 14           200.0        61.7  ( -43.1,  443.1)     3.24     0.164</t>
  </si>
  <si>
    <t>KOE5 DR 14 - WT Dr 14            -105.0        61.7  (-348.1,  138.1)    -1.70     0.887</t>
  </si>
  <si>
    <t>KOE10 CTRL 1 - WT Dr 14           235.0        61.7  (  -8.1,  478.1)     3.81     0.063</t>
  </si>
  <si>
    <t>KOE10 DR 14 - WT Dr 14            -75.0        61.7  (-318.1,  168.1)    -1.21     0.989</t>
  </si>
  <si>
    <t>KOE11 CTRL 1 - WT Dr 14           345.0        61.7  ( 101.9,  588.1)     5.59     0.003</t>
  </si>
  <si>
    <t>KOE11 DR 14 - WT Dr 14            -63.3        56.4  (-285.3,  158.6)    -1.12     0.994</t>
  </si>
  <si>
    <t>OXE5 Dr 14 - OXE5 Ctrl 14         -90.0        61.7  (-333.1,  153.1)    -1.46     0.957</t>
  </si>
  <si>
    <t>OXE6 Ctrl 14 - OXE5 Ctrl 14        10.0        61.7  (-233.1,  253.1)     0.16     1.000</t>
  </si>
  <si>
    <t>OXE6 Dr 14 - OXE5 Ctrl 14        -110.0        61.7  (-353.1,  133.1)    -1.78     0.854</t>
  </si>
  <si>
    <t>OXE7 CTRL 14 - OXE5 Ctrl 14         5.0        61.7  (-238.1,  248.1)     0.08     1.000</t>
  </si>
  <si>
    <t>OXE7 DR 14 - OXE5 Ctrl 14        -250.0        61.7  (-493.1,   -6.9)    -4.05     0.041</t>
  </si>
  <si>
    <t>KOE5 CTRL 14 - OXE5 Ctrl 14       -55.0        61.7  (-298.1,  188.1)    -0.89     0.999</t>
  </si>
  <si>
    <t>KOE5 DR 14 - OXE5 Ctrl 14        -360.0        61.7  (-603.1, -116.9)    -5.83     0.002</t>
  </si>
  <si>
    <t>KOE10 CTRL 1 - OXE5 Ctrl 14       -20.0        61.7  (-263.1,  223.1)    -0.32     1.000</t>
  </si>
  <si>
    <t>KOE10 DR 14 - OXE5 Ctrl 14       -330.0        61.7  (-573.1,  -86.9)    -5.35     0.004</t>
  </si>
  <si>
    <t>KOE11 CTRL 1 - OXE5 Ctrl 14        90.0        61.7  (-153.1,  333.1)     1.46     0.957</t>
  </si>
  <si>
    <t>KOE11 DR 14 - OXE5 Ctrl 14       -318.3        56.4  (-540.3,  -96.4)    -5.65     0.002</t>
  </si>
  <si>
    <t>OXE6 Ctrl 14 - OXE5 Dr 14         100.0        61.7  (-143.1,  343.1)     1.62     0.915</t>
  </si>
  <si>
    <t>OXE6 Dr 14 - OXE5 Dr 14           -20.0        61.7  (-263.1,  223.1)    -0.32     1.000</t>
  </si>
  <si>
    <t>OXE7 CTRL 14 - OXE5 Dr 14          95.0        61.7  (-148.1,  338.1)     1.54     0.938</t>
  </si>
  <si>
    <t>OXE7 DR 14 - OXE5 Dr 14          -160.0        61.7  (-403.1,   83.1)    -2.59     0.415</t>
  </si>
  <si>
    <t>KOE5 CTRL 14 - OXE5 Dr 14          35.0        61.7  (-208.1,  278.1)     0.57     1.000</t>
  </si>
  <si>
    <t>KOE5 DR 14 - OXE5 Dr 14          -270.0        61.7  (-513.1,  -26.9)    -4.37     0.023</t>
  </si>
  <si>
    <t>KOE10 CTRL 1 - OXE5 Dr 14          70.0        61.7  (-173.1,  313.1)     1.13     0.994</t>
  </si>
  <si>
    <t>KOE10 DR 14 - OXE5 Dr 14         -240.0        61.7  (-483.1,    3.1)    -3.89     0.055</t>
  </si>
  <si>
    <t>KOE11 CTRL 1 - OXE5 Dr 14         180.0        61.7  ( -63.1,  423.1)     2.92     0.268</t>
  </si>
  <si>
    <t>KOE11 DR 14 - OXE5 Dr 14         -228.3        56.4  (-450.3,   -6.4)    -4.05     0.041</t>
  </si>
  <si>
    <t>OXE6 Dr 14 - OXE6 Ctrl 14        -120.0        61.7  (-363.1,  123.1)    -1.94     0.778</t>
  </si>
  <si>
    <t>OXE7 CTRL 14 - OXE6 Ctrl 14        -5.0        61.7  (-248.1,  238.1)    -0.08     1.000</t>
  </si>
  <si>
    <t>OXE7 DR 14 - OXE6 Ctrl 14        -260.0        61.7  (-503.1,  -16.9)    -4.21     0.031</t>
  </si>
  <si>
    <t>KOE5 CTRL 14 - OXE6 Ctrl 14       -65.0        61.7  (-308.1,  178.1)    -1.05     0.997</t>
  </si>
  <si>
    <t>KOE5 DR 14 - OXE6 Ctrl 14        -370.0        61.7  (-613.1, -126.9)    -5.99     0.001</t>
  </si>
  <si>
    <t>KOE10 CTRL 1 - OXE6 Ctrl 14       -30.0        61.7  (-273.1,  213.1)    -0.49     1.000</t>
  </si>
  <si>
    <t>KOE10 DR 14 - OXE6 Ctrl 14       -340.0        61.7  (-583.1,  -96.9)    -5.51     0.003</t>
  </si>
  <si>
    <t>KOE11 CTRL 1 - OXE6 Ctrl 14        80.0        61.7  (-163.1,  323.1)     1.30     0.982</t>
  </si>
  <si>
    <t>KOE11 DR 14 - OXE6 Ctrl 14       -328.3        56.4  (-550.3, -106.4)    -5.83     0.002</t>
  </si>
  <si>
    <t>OXE7 CTRL 14 - OXE6 Dr 14         115.0        61.7  (-128.1,  358.1)     1.86     0.818</t>
  </si>
  <si>
    <t>OXE7 DR 14 - OXE6 Dr 14          -140.0        61.7  (-383.1,  103.1)    -2.27     0.595</t>
  </si>
  <si>
    <t>KOE5 CTRL 14 - OXE6 Dr 14          55.0        61.7  (-188.1,  298.1)     0.89     0.999</t>
  </si>
  <si>
    <t>KOE5 DR 14 - OXE6 Dr 14          -250.0        61.7  (-493.1,   -6.9)    -4.05     0.041</t>
  </si>
  <si>
    <t>KOE10 CTRL 1 - OXE6 Dr 14          90.0        61.7  (-153.1,  333.1)     1.46     0.957</t>
  </si>
  <si>
    <t>KOE10 DR 14 - OXE6 Dr 14         -220.0        61.7  (-463.1,   23.1)    -3.56     0.096</t>
  </si>
  <si>
    <t>KOE11 CTRL 1 - OXE6 Dr 14         200.0        61.7  ( -43.1,  443.1)     3.24     0.164</t>
  </si>
  <si>
    <t>KOE11 DR 14 - OXE6 Dr 14         -208.3        56.4  (-430.3,   13.6)    -3.70     0.077</t>
  </si>
  <si>
    <t>OXE7 DR 14 - OXE7 CTRL 14        -255.0        61.7  (-498.1,  -11.9)    -4.13     0.036</t>
  </si>
  <si>
    <t>KOE5 CTRL 14 - OXE7 CTRL 14       -60.0        61.7  (-303.1,  183.1)    -0.97     0.998</t>
  </si>
  <si>
    <t>KOE5 DR 14 - OXE7 CTRL 14        -365.0        61.7  (-608.1, -121.9)    -5.91     0.002</t>
  </si>
  <si>
    <t>KOE10 CTRL 1 - OXE7 CTRL 14       -25.0        61.7  (-268.1,  218.1)    -0.40     1.000</t>
  </si>
  <si>
    <t>KOE10 DR 14 - OXE7 CTRL 14       -335.0        61.7  (-578.1,  -91.9)    -5.43     0.004</t>
  </si>
  <si>
    <t>KOE11 CTRL 1 - OXE7 CTRL 14        85.0        61.7  (-158.1,  328.1)     1.38     0.971</t>
  </si>
  <si>
    <t>KOE11 DR 14 - OXE7 CTRL 14       -323.3        56.4  (-545.3, -101.4)    -5.74     0.002</t>
  </si>
  <si>
    <t>KOE5 CTRL 14 - OXE7 DR 14         195.0        61.7  ( -48.1,  438.1)     3.16     0.186</t>
  </si>
  <si>
    <t>KOE5 DR 14 - OXE7 DR 14          -110.0        61.7  (-353.1,  133.1)    -1.78     0.854</t>
  </si>
  <si>
    <t>KOE10 CTRL 1 - OXE7 DR 14         230.0        61.7  ( -13.1,  473.1)     3.73     0.073</t>
  </si>
  <si>
    <t>KOE10 DR 14 - OXE7 DR 14          -80.0        61.7  (-323.1,  163.1)    -1.30     0.982</t>
  </si>
  <si>
    <t>KOE11 CTRL 1 - OXE7 DR 14         340.0        61.7  (  96.9,  583.1)     5.51     0.003</t>
  </si>
  <si>
    <t>KOE11 DR 14 - OXE7 DR 14          -68.3        56.4  (-290.3,  153.6)    -1.21     0.989</t>
  </si>
  <si>
    <t>KOE5 DR 14 - KOE5 CTRL 14        -305.0        61.7  (-548.1,  -61.9)    -4.94     0.008</t>
  </si>
  <si>
    <t>KOE10 CTRL 1 - KOE5 CTRL 14        35.0        61.7  (-208.1,  278.1)     0.57     1.000</t>
  </si>
  <si>
    <t>KOE10 DR 14 - KOE5 CTRL 14       -275.0        61.7  (-518.1,  -31.9)    -4.45     0.020</t>
  </si>
  <si>
    <t>KOE11 CTRL 1 - KOE5 CTRL 14       145.0        61.7  ( -98.1,  388.1)     2.35     0.548</t>
  </si>
  <si>
    <t>KOE11 DR 14 - KOE5 CTRL 14       -263.3        56.4  (-485.3,  -41.4)    -4.67     0.014</t>
  </si>
  <si>
    <t>KOE10 CTRL 1 - KOE5 DR 14         340.0        61.7  (  96.9,  583.1)     5.51     0.003</t>
  </si>
  <si>
    <t>KOE10 DR 14 - KOE5 DR 14           30.0        61.7  (-213.1,  273.1)     0.49     1.000</t>
  </si>
  <si>
    <t>KOE11 CTRL 1 - KOE5 DR 14         450.0        61.7  ( 206.9,  693.1)     7.29     0.000</t>
  </si>
  <si>
    <t>KOE11 DR 14 - KOE5 DR 14           41.7        56.4  (-180.3,  263.6)     0.74     1.000</t>
  </si>
  <si>
    <t>KOE10 DR 14 - KOE10 CTRL 1       -310.0        61.7  (-553.1,  -66.9)    -5.02     0.007</t>
  </si>
  <si>
    <t>KOE11 CTRL 1 - KOE10 CTRL 1       110.0        61.7  (-133.1,  353.1)     1.78     0.854</t>
  </si>
  <si>
    <t>KOE11 DR 14 - KOE10 CTRL 1       -298.3        56.4  (-520.3,  -76.4)    -5.29     0.004</t>
  </si>
  <si>
    <t>KOE11 CTRL 1 - KOE10 DR 14        420.0        61.7  ( 176.9,  663.1)     6.80     0.000</t>
  </si>
  <si>
    <t>KOE11 DR 14 - KOE10 DR 14          11.7        56.4  (-210.3,  233.6)     0.21     1.000</t>
  </si>
  <si>
    <t>KOE11 DR 14 - KOE11 CTRL 1       -408.3        56.4  (-630.3, -186.4)    -7.25     0.000</t>
  </si>
  <si>
    <t>Individual confidence level = 99.87%</t>
  </si>
  <si>
    <t>OXE6 Ctrl 14   2  1045.0  A B</t>
  </si>
  <si>
    <t>OXE7 CTRL 14   2  1040.0  A B</t>
  </si>
  <si>
    <t>OXE5 Ctrl 14   2  1035.0  A B</t>
  </si>
  <si>
    <t>KOE5 CTRL 14   2   980.0    B</t>
  </si>
  <si>
    <t>OXE5 Dr 14     2   945.0    B</t>
  </si>
  <si>
    <t>OXE6 Dr 14     2   925.0    B</t>
  </si>
  <si>
    <t>OXE7 DR 14     2   785.0      C</t>
  </si>
  <si>
    <t>WT Dr 14       2   780.0      C</t>
  </si>
  <si>
    <t>KOE11 DR 14    3   716.7      C</t>
  </si>
  <si>
    <t>KOE10 DR 14    2   705.0      C</t>
  </si>
  <si>
    <t>KOE5 DR 14     2   675.0      C</t>
  </si>
  <si>
    <t>WT Dr 14 - WT Ctrl 14            -345.0        61.7  (-476.6, -213.4)    -5.59     0.000</t>
  </si>
  <si>
    <t>OXE5 Ctrl 14 - WT Ctrl 14         -90.0        61.7  (-221.6,   41.6)    -1.46     0.165</t>
  </si>
  <si>
    <t>OXE5 Dr 14 - WT Ctrl 14          -180.0        61.7  (-311.6,  -48.4)    -2.92     0.011</t>
  </si>
  <si>
    <t>OXE6 Ctrl 14 - WT Ctrl 14         -80.0        61.7  (-211.6,   51.6)    -1.30     0.215</t>
  </si>
  <si>
    <t>OXE6 Dr 14 - WT Ctrl 14          -200.0        61.7  (-331.6,  -68.4)    -3.24     0.005</t>
  </si>
  <si>
    <t>OXE7 CTRL 14 - WT Ctrl 14         -85.0        61.7  (-216.6,   46.6)    -1.38     0.189</t>
  </si>
  <si>
    <t>OXE7 DR 14 - WT Ctrl 14          -340.0        61.7  (-471.6, -208.4)    -5.51     0.000</t>
  </si>
  <si>
    <t>KOE5 CTRL 14 - WT Ctrl 14        -145.0        61.7  (-276.6,  -13.4)    -2.35     0.033</t>
  </si>
  <si>
    <t>KOE5 DR 14 - WT Ctrl 14          -450.0        61.7  (-581.6, -318.4)    -7.29     0.000</t>
  </si>
  <si>
    <t>KOE10 CTRL 1 - WT Ctrl 14        -110.0        61.7  (-241.6,   21.6)    -1.78     0.095</t>
  </si>
  <si>
    <t>KOE10 DR 14 - WT Ctrl 14         -420.0        61.7  (-551.6, -288.4)    -6.80     0.000</t>
  </si>
  <si>
    <t>KOE11 CTRL 1 - WT Ctrl 14           0.0        61.7  (-131.6,  131.6)     0.00     1.000</t>
  </si>
  <si>
    <t>KOE11 DR 14 - WT Ctrl 14         -408.3        56.4  (-528.5, -288.2)    -7.25     0.000</t>
  </si>
  <si>
    <t>OXE5 Ctrl 14 - WT Dr 14           255.0        61.7  ( 123.4,  386.6)     4.13     0.001</t>
  </si>
  <si>
    <t>OXE5 Dr 14 - WT Dr 14             165.0        61.7  (  33.4,  296.6)     2.67     0.017</t>
  </si>
  <si>
    <t>OXE6 Ctrl 14 - WT Dr 14           265.0        61.7  ( 133.4,  396.6)     4.29     0.001</t>
  </si>
  <si>
    <t>OXE6 Dr 14 - WT Dr 14             145.0        61.7  (  13.4,  276.6)     2.35     0.033</t>
  </si>
  <si>
    <t>OXE7 CTRL 14 - WT Dr 14           260.0        61.7  ( 128.4,  391.6)     4.21     0.001</t>
  </si>
  <si>
    <t>OXE7 DR 14 - WT Dr 14               5.0        61.7  (-126.6,  136.6)     0.08     0.937</t>
  </si>
  <si>
    <t>KOE5 CTRL 14 - WT Dr 14           200.0        61.7  (  68.4,  331.6)     3.24     0.005</t>
  </si>
  <si>
    <t>KOE5 DR 14 - WT Dr 14            -105.0        61.7  (-236.6,   26.6)    -1.70     0.110</t>
  </si>
  <si>
    <t>KOE10 CTRL 1 - WT Dr 14           235.0        61.7  ( 103.4,  366.6)     3.81     0.002</t>
  </si>
  <si>
    <t>KOE10 DR 14 - WT Dr 14            -75.0        61.7  (-206.6,   56.6)    -1.21     0.243</t>
  </si>
  <si>
    <t>KOE11 CTRL 1 - WT Dr 14           345.0        61.7  ( 213.4,  476.6)     5.59     0.000</t>
  </si>
  <si>
    <t>KOE11 DR 14 - WT Dr 14            -63.3        56.4  (-183.5,   56.8)    -1.12     0.279</t>
  </si>
  <si>
    <t>OXE5 Dr 14 - OXE5 Ctrl 14         -90.0        61.7  (-221.6,   41.6)    -1.46     0.165</t>
  </si>
  <si>
    <t>OXE6 Ctrl 14 - OXE5 Ctrl 14        10.0        61.7  (-121.6,  141.6)     0.16     0.873</t>
  </si>
  <si>
    <t>OXE6 Dr 14 - OXE5 Ctrl 14        -110.0        61.7  (-241.6,   21.6)    -1.78     0.095</t>
  </si>
  <si>
    <t>OXE7 CTRL 14 - OXE5 Ctrl 14         5.0        61.7  (-126.6,  136.6)     0.08     0.937</t>
  </si>
  <si>
    <t>OXE7 DR 14 - OXE5 Ctrl 14        -250.0        61.7  (-381.6, -118.4)    -4.05     0.001</t>
  </si>
  <si>
    <t>KOE5 CTRL 14 - OXE5 Ctrl 14       -55.0        61.7  (-186.6,   76.6)    -0.89     0.387</t>
  </si>
  <si>
    <t>KOE5 DR 14 - OXE5 Ctrl 14        -360.0        61.7  (-491.6, -228.4)    -5.83     0.000</t>
  </si>
  <si>
    <t>KOE10 CTRL 1 - OXE5 Ctrl 14       -20.0        61.7  (-151.6,  111.6)    -0.32     0.750</t>
  </si>
  <si>
    <t>KOE10 DR 14 - OXE5 Ctrl 14       -330.0        61.7  (-461.6, -198.4)    -5.35     0.000</t>
  </si>
  <si>
    <t>KOE11 CTRL 1 - OXE5 Ctrl 14        90.0        61.7  ( -41.6,  221.6)     1.46     0.165</t>
  </si>
  <si>
    <t>KOE11 DR 14 - OXE5 Ctrl 14       -318.3        56.4  (-438.5, -198.2)    -5.65     0.000</t>
  </si>
  <si>
    <t>OXE6 Ctrl 14 - OXE5 Dr 14         100.0        61.7  ( -31.6,  231.6)     1.62     0.126</t>
  </si>
  <si>
    <t>OXE6 Dr 14 - OXE5 Dr 14           -20.0        61.7  (-151.6,  111.6)    -0.32     0.750</t>
  </si>
  <si>
    <t>OXE7 CTRL 14 - OXE5 Dr 14          95.0        61.7  ( -36.6,  226.6)     1.54     0.145</t>
  </si>
  <si>
    <t>OXE7 DR 14 - OXE5 Dr 14          -160.0        61.7  (-291.6,  -28.4)    -2.59     0.020</t>
  </si>
  <si>
    <t>KOE5 CTRL 14 - OXE5 Dr 14          35.0        61.7  ( -96.6,  166.6)     0.57     0.579</t>
  </si>
  <si>
    <t>KOE5 DR 14 - OXE5 Dr 14          -270.0        61.7  (-401.6, -138.4)    -4.37     0.001</t>
  </si>
  <si>
    <t>KOE10 CTRL 1 - OXE5 Dr 14          70.0        61.7  ( -61.6,  201.6)     1.13     0.275</t>
  </si>
  <si>
    <t>KOE10 DR 14 - OXE5 Dr 14         -240.0        61.7  (-371.6, -108.4)    -3.89     0.001</t>
  </si>
  <si>
    <t>KOE11 CTRL 1 - OXE5 Dr 14         180.0        61.7  (  48.4,  311.6)     2.92     0.011</t>
  </si>
  <si>
    <t>KOE11 DR 14 - OXE5 Dr 14         -228.3        56.4  (-348.5, -108.2)    -4.05     0.001</t>
  </si>
  <si>
    <t>OXE6 Dr 14 - OXE6 Ctrl 14        -120.0        61.7  (-251.6,   11.6)    -1.94     0.071</t>
  </si>
  <si>
    <t>OXE7 CTRL 14 - OXE6 Ctrl 14        -5.0        61.7  (-136.6,  126.6)    -0.08     0.937</t>
  </si>
  <si>
    <t>OXE7 DR 14 - OXE6 Ctrl 14        -260.0        61.7  (-391.6, -128.4)    -4.21     0.001</t>
  </si>
  <si>
    <t>KOE5 CTRL 14 - OXE6 Ctrl 14       -65.0        61.7  (-196.6,   66.6)    -1.05     0.309</t>
  </si>
  <si>
    <t>KOE5 DR 14 - OXE6 Ctrl 14        -370.0        61.7  (-501.6, -238.4)    -5.99     0.000</t>
  </si>
  <si>
    <t>KOE10 CTRL 1 - OXE6 Ctrl 14       -30.0        61.7  (-161.6,  101.6)    -0.49     0.634</t>
  </si>
  <si>
    <t>KOE10 DR 14 - OXE6 Ctrl 14       -340.0        61.7  (-471.6, -208.4)    -5.51     0.000</t>
  </si>
  <si>
    <t>KOE11 CTRL 1 - OXE6 Ctrl 14        80.0        61.7  ( -51.6,  211.6)     1.30     0.215</t>
  </si>
  <si>
    <t>KOE11 DR 14 - OXE6 Ctrl 14       -328.3        56.4  (-448.5, -208.2)    -5.83     0.000</t>
  </si>
  <si>
    <t>OXE7 CTRL 14 - OXE6 Dr 14         115.0        61.7  ( -16.6,  246.6)     1.86     0.082</t>
  </si>
  <si>
    <t>OXE7 DR 14 - OXE6 Dr 14          -140.0        61.7  (-271.6,   -8.4)    -2.27     0.039</t>
  </si>
  <si>
    <t>KOE5 CTRL 14 - OXE6 Dr 14          55.0        61.7  ( -76.6,  186.6)     0.89     0.387</t>
  </si>
  <si>
    <t>KOE5 DR 14 - OXE6 Dr 14          -250.0        61.7  (-381.6, -118.4)    -4.05     0.001</t>
  </si>
  <si>
    <t>KOE10 CTRL 1 - OXE6 Dr 14          90.0        61.7  ( -41.6,  221.6)     1.46     0.165</t>
  </si>
  <si>
    <t>KOE10 DR 14 - OXE6 Dr 14         -220.0        61.7  (-351.6,  -88.4)    -3.56     0.003</t>
  </si>
  <si>
    <t>KOE11 CTRL 1 - OXE6 Dr 14         200.0        61.7  (  68.4,  331.6)     3.24     0.005</t>
  </si>
  <si>
    <t>KOE11 DR 14 - OXE6 Dr 14         -208.3        56.4  (-328.5,  -88.2)    -3.70     0.002</t>
  </si>
  <si>
    <t>OXE7 DR 14 - OXE7 CTRL 14        -255.0        61.7  (-386.6, -123.4)    -4.13     0.001</t>
  </si>
  <si>
    <t>KOE5 CTRL 14 - OXE7 CTRL 14       -60.0        61.7  (-191.6,   71.6)    -0.97     0.347</t>
  </si>
  <si>
    <t>KOE5 DR 14 - OXE7 CTRL 14        -365.0        61.7  (-496.6, -233.4)    -5.91     0.000</t>
  </si>
  <si>
    <t>KOE10 CTRL 1 - OXE7 CTRL 14       -25.0        61.7  (-156.6,  106.6)    -0.40     0.691</t>
  </si>
  <si>
    <t>KOE10 DR 14 - OXE7 CTRL 14       -335.0        61.7  (-466.6, -203.4)    -5.43     0.000</t>
  </si>
  <si>
    <t>KOE11 CTRL 1 - OXE7 CTRL 14        85.0        61.7  ( -46.6,  216.6)     1.38     0.189</t>
  </si>
  <si>
    <t>KOE11 DR 14 - OXE7 CTRL 14       -323.3        56.4  (-443.5, -203.2)    -5.74     0.000</t>
  </si>
  <si>
    <t>KOE5 CTRL 14 - OXE7 DR 14         195.0        61.7  (  63.4,  326.6)     3.16     0.006</t>
  </si>
  <si>
    <t>KOE5 DR 14 - OXE7 DR 14          -110.0        61.7  (-241.6,   21.6)    -1.78     0.095</t>
  </si>
  <si>
    <t>KOE10 CTRL 1 - OXE7 DR 14         230.0        61.7  (  98.4,  361.6)     3.73     0.002</t>
  </si>
  <si>
    <t>KOE10 DR 14 - OXE7 DR 14          -80.0        61.7  (-211.6,   51.6)    -1.30     0.215</t>
  </si>
  <si>
    <t>KOE11 CTRL 1 - OXE7 DR 14         340.0        61.7  ( 208.4,  471.6)     5.51     0.000</t>
  </si>
  <si>
    <t>KOE11 DR 14 - OXE7 DR 14          -68.3        56.4  (-188.5,   51.8)    -1.21     0.244</t>
  </si>
  <si>
    <t>KOE5 DR 14 - KOE5 CTRL 14        -305.0        61.7  (-436.6, -173.4)    -4.94     0.000</t>
  </si>
  <si>
    <t>KOE10 CTRL 1 - KOE5 CTRL 14        35.0        61.7  ( -96.6,  166.6)     0.57     0.579</t>
  </si>
  <si>
    <t>KOE10 DR 14 - KOE5 CTRL 14       -275.0        61.7  (-406.6, -143.4)    -4.45     0.000</t>
  </si>
  <si>
    <t>KOE11 CTRL 1 - KOE5 CTRL 14       145.0        61.7  (  13.4,  276.6)     2.35     0.033</t>
  </si>
  <si>
    <t>KOE11 DR 14 - KOE5 CTRL 14       -263.3        56.4  (-383.5, -143.2)    -4.67     0.000</t>
  </si>
  <si>
    <t>KOE10 CTRL 1 - KOE5 DR 14         340.0        61.7  ( 208.4,  471.6)     5.51     0.000</t>
  </si>
  <si>
    <t>KOE10 DR 14 - KOE5 DR 14           30.0        61.7  (-101.6,  161.6)     0.49     0.634</t>
  </si>
  <si>
    <t>KOE11 CTRL 1 - KOE5 DR 14         450.0        61.7  ( 318.4,  581.6)     7.29     0.000</t>
  </si>
  <si>
    <t>KOE11 DR 14 - KOE5 DR 14           41.7        56.4  ( -78.5,  161.8)     0.74     0.471</t>
  </si>
  <si>
    <t>KOE10 DR 14 - KOE10 CTRL 1       -310.0        61.7  (-441.6, -178.4)    -5.02     0.000</t>
  </si>
  <si>
    <t>KOE11 CTRL 1 - KOE10 CTRL 1       110.0        61.7  ( -21.6,  241.6)     1.78     0.095</t>
  </si>
  <si>
    <t>KOE11 DR 14 - KOE10 CTRL 1       -298.3        56.4  (-418.5, -178.2)    -5.29     0.000</t>
  </si>
  <si>
    <t>KOE11 CTRL 1 - KOE10 DR 14        420.0        61.7  ( 288.4,  551.6)     6.80     0.000</t>
  </si>
  <si>
    <t>KOE11 DR 14 - KOE10 DR 14          11.7        56.4  (-108.5,  131.8)     0.21     0.839</t>
  </si>
  <si>
    <t>KOE11 DR 14 - KOE11 CTRL 1       -408.3        56.4  (-528.5, -288.2)    -7.25     0.000</t>
  </si>
  <si>
    <t>Simultaneous confidence level = 32.56%</t>
  </si>
  <si>
    <t>WT Ctrl 14 (control)  2  1125.0  A</t>
  </si>
  <si>
    <t>KOE11 CTRL 14         2  1125.0  A</t>
  </si>
  <si>
    <t>OXE6 Ctrl 14          2  1045.0  A</t>
  </si>
  <si>
    <t>OXE7 CTRL 14          2  1040.0  A</t>
  </si>
  <si>
    <t>OXE5 Ctrl 14          2  1035.0  A</t>
  </si>
  <si>
    <t>KOE10 CTRL 14         2  1015.0  A</t>
  </si>
  <si>
    <t>KOE5 CTRL 14          2   980.0  A</t>
  </si>
  <si>
    <t>OXE5 Dr 14            2   945.0  A</t>
  </si>
  <si>
    <t>OXE6 Dr 14            2   925.0</t>
  </si>
  <si>
    <t>OXE7 DR 14            2   785.0</t>
  </si>
  <si>
    <t>WT Dr 14              2   780.0</t>
  </si>
  <si>
    <t>KOE11 DR 14           3   716.7</t>
  </si>
  <si>
    <t>KOE10 DR 14           2   705.0</t>
  </si>
  <si>
    <t>KOE5 DR 14            2   675.0</t>
  </si>
  <si>
    <t>WT Dr 14 - WT Ctrl 14          -345.0        61.7  (-540.7, -149.3)    -5.59     0.001</t>
  </si>
  <si>
    <t>OXE5 Ctrl 14 - WT Ctrl 14       -90.0        61.7  (-285.7,  105.7)    -1.46     0.701</t>
  </si>
  <si>
    <t>OXE5 Dr 14 - WT Ctrl 14        -180.0        61.7  (-375.7,   15.7)    -2.92     0.080</t>
  </si>
  <si>
    <t>OXE6 Ctrl 14 - WT Ctrl 14       -80.0        61.7  (-275.7,  115.7)    -1.30     0.804</t>
  </si>
  <si>
    <t>OXE6 Dr 14 - WT Ctrl 14        -200.0        61.7  (-395.7,   -4.3)    -3.24     0.044</t>
  </si>
  <si>
    <t>OXE7 CTRL 14 - WT Ctrl 14       -85.0        61.7  (-280.7,  110.7)    -1.38     0.754</t>
  </si>
  <si>
    <t>OXE7 DR 14 - WT Ctrl 14        -340.0        61.7  (-535.7, -144.3)    -5.51     0.001</t>
  </si>
  <si>
    <t>KOE5 CTRL 14 - WT Ctrl 14      -145.0        61.7  (-340.7,   50.7)    -2.35     0.213</t>
  </si>
  <si>
    <t>KOE5 DR 14 - WT Ctrl 14        -450.0        61.7  (-645.7, -254.3)    -7.29     0.000</t>
  </si>
  <si>
    <t>KOE10 CTRL 1 - WT Ctrl 14      -110.0        61.7  (-305.7,   85.7)    -1.78     0.488</t>
  </si>
  <si>
    <t>KOE10 DR 14 - WT Ctrl 14       -420.0        61.7  (-615.7, -224.3)    -6.80     0.000</t>
  </si>
  <si>
    <t>KOE11 CTRL 1 - WT Ctrl 14         0.0        61.7  (-195.7,  195.7)     0.00     1.000</t>
  </si>
  <si>
    <t>KOE11 DR 14 - WT Ctrl 14       -408.3        56.4  (-587.0, -229.6)    -7.25     0.000</t>
  </si>
  <si>
    <t>Individual confidence level = 99.37%</t>
  </si>
  <si>
    <t>biorep1</t>
  </si>
  <si>
    <t>biorep2</t>
  </si>
  <si>
    <t>biorep3</t>
  </si>
  <si>
    <t>pHEx4 2d</t>
  </si>
  <si>
    <t xml:space="preserve">OX E5 2d </t>
  </si>
  <si>
    <t>KO E5 2d</t>
  </si>
  <si>
    <t>KO E10 2d</t>
  </si>
  <si>
    <t>KO E11 2d</t>
  </si>
  <si>
    <t>pHEx4 7d</t>
  </si>
  <si>
    <t xml:space="preserve">OX E5 7d </t>
  </si>
  <si>
    <t>KO E5 7d</t>
  </si>
  <si>
    <t>KO E10 7d</t>
  </si>
  <si>
    <t>KO E11 7d</t>
  </si>
  <si>
    <t>pHEx4 g</t>
  </si>
  <si>
    <t xml:space="preserve">OX E5 g </t>
  </si>
  <si>
    <t>KO E5 g</t>
  </si>
  <si>
    <t>KO E10 g</t>
  </si>
  <si>
    <t>KO E11 g</t>
  </si>
  <si>
    <t>Results for: Ac Bc growth</t>
  </si>
  <si>
    <t xml:space="preserve">Test for Equal Variances: pHEx4 2d, OX E5 2d, KO E5 2d, KO E10 2d, KO E11 2d </t>
  </si>
  <si>
    <t xml:space="preserve">   Sample  N    StDev           CI</t>
  </si>
  <si>
    <t xml:space="preserve"> pHEx4 2d  3  11.9304  (0.0118982,  84607)</t>
  </si>
  <si>
    <t xml:space="preserve"> OX E5 2d  3  16.3707  (0.0163266, 116097)</t>
  </si>
  <si>
    <t xml:space="preserve"> KO E5 2d  3   4.3589  (0.0043471,  30912)</t>
  </si>
  <si>
    <t>KO E10 2d  3  10.8666  (0.0108373,  77063)</t>
  </si>
  <si>
    <t>KO E11 2d  3  23.1805  (0.0231180, 164390)</t>
  </si>
  <si>
    <t>Multiple comparisons          —    0.267</t>
  </si>
  <si>
    <t>Levene                     0.38    0.820</t>
  </si>
  <si>
    <t xml:space="preserve">Test for Equal Variances: pHEx4 2d, OX E5 2d, KO E5 2d, KO E10 2d,... </t>
  </si>
  <si>
    <t xml:space="preserve">One-way ANOVA: pHEx4 2d, OX E5 2d, KO E5 2d, KO E10 2d, KO E11 2d </t>
  </si>
  <si>
    <t>Factor       5  pHEx4 2d, OX E5 2d, KO E5 2d, KO E10 2d, KO E11 2d</t>
  </si>
  <si>
    <t>Factor   4   811.9   203.0     0.94    0.482</t>
  </si>
  <si>
    <t>Error   10  2169.5   217.0</t>
  </si>
  <si>
    <t>Total   14  2981.4</t>
  </si>
  <si>
    <t>14.7292  27.23%      0.00%       0.00%</t>
  </si>
  <si>
    <t>Factor     N   Mean  StDev      95% CI</t>
  </si>
  <si>
    <t>pHEx4 2d   3  17.67  11.93  (-1.28, 36.61)</t>
  </si>
  <si>
    <t>OX E5 2d   3  18.50  16.37  (-0.45, 37.45)</t>
  </si>
  <si>
    <t>KO E5 2d   3  34.50   4.36  (15.55, 53.45)</t>
  </si>
  <si>
    <t>KO E10 2d  3  20.17  10.87  ( 1.22, 39.11)</t>
  </si>
  <si>
    <t>KO E11 2d  3   32.8   23.2  ( 13.9,  51.8)</t>
  </si>
  <si>
    <t>Pooled StDev = 14.7292</t>
  </si>
  <si>
    <t>Factor     N   Mean  Grouping</t>
  </si>
  <si>
    <t>KO E5 2d   3  34.50  A</t>
  </si>
  <si>
    <t>KO E11 2d  3   32.8  A</t>
  </si>
  <si>
    <t>KO E10 2d  3  20.17  A</t>
  </si>
  <si>
    <t>OX E5 2d   3  18.50  A</t>
  </si>
  <si>
    <t>pHEx4 2d   3  17.67  A</t>
  </si>
  <si>
    <t xml:space="preserve">                       Difference       SE of                          Adjusted</t>
  </si>
  <si>
    <t>Difference of Levels     of Means  Difference      95% CI     T-Value   P-Value</t>
  </si>
  <si>
    <t>OX E5 2d - pHEx4 2d           0.8        12.0  (-38.7, 40.4)     0.07     1.000</t>
  </si>
  <si>
    <t>KO E5 2d - pHEx4 2d          16.8        12.0  (-22.7, 56.4)     1.40     0.641</t>
  </si>
  <si>
    <t>KO E10 2d - pHEx4 2d          2.5        12.0  (-37.0, 42.0)     0.21     1.000</t>
  </si>
  <si>
    <t>KO E11 2d - pHEx4 2d         15.2        12.0  (-24.4, 54.7)     1.26     0.719</t>
  </si>
  <si>
    <t>KO E5 2d - OX E5 2d          16.0        12.0  (-23.5, 55.5)     1.33     0.680</t>
  </si>
  <si>
    <t>KO E10 2d - OX E5 2d          1.7        12.0  (-37.9, 41.2)     0.14     1.000</t>
  </si>
  <si>
    <t>KO E11 2d - OX E5 2d         14.3        12.0  (-25.2, 53.9)     1.19     0.756</t>
  </si>
  <si>
    <t>KO E10 2d - KO E5 2d        -14.3        12.0  (-53.9, 25.2)    -1.19     0.756</t>
  </si>
  <si>
    <t>KO E11 2d - KO E5 2d         -1.7        12.0  (-41.2, 37.9)    -0.14     1.000</t>
  </si>
  <si>
    <t>KO E11 2d - KO E10 2d        12.7        12.0  (-26.9, 52.2)     1.05     0.825</t>
  </si>
  <si>
    <t>Individual confidence level = 99.18%</t>
  </si>
  <si>
    <t>OX E5 2d - pHEx4 2d           0.8        12.0  (-26.0, 27.6)     0.07     0.946</t>
  </si>
  <si>
    <t>KO E5 2d - pHEx4 2d          16.8        12.0  (-10.0, 43.6)     1.40     0.192</t>
  </si>
  <si>
    <t>KO E10 2d - pHEx4 2d          2.5        12.0  (-24.3, 29.3)     0.21     0.839</t>
  </si>
  <si>
    <t>KO E11 2d - pHEx4 2d         15.2        12.0  (-11.6, 42.0)     1.26     0.236</t>
  </si>
  <si>
    <t>KO E5 2d - OX E5 2d          16.0        12.0  (-10.8, 42.8)     1.33     0.213</t>
  </si>
  <si>
    <t>KO E10 2d - OX E5 2d          1.7        12.0  (-25.1, 28.5)     0.14     0.893</t>
  </si>
  <si>
    <t>KO E11 2d - OX E5 2d         14.3        12.0  (-12.5, 41.1)     1.19     0.261</t>
  </si>
  <si>
    <t>KO E10 2d - KO E5 2d        -14.3        12.0  (-41.1, 12.5)    -1.19     0.261</t>
  </si>
  <si>
    <t>KO E11 2d - KO E5 2d         -1.7        12.0  (-28.5, 25.1)    -0.14     0.893</t>
  </si>
  <si>
    <t>KO E11 2d - KO E10 2d        12.7        12.0  (-14.1, 39.5)     1.05     0.317</t>
  </si>
  <si>
    <t>Simultaneous confidence level = 75.51%</t>
  </si>
  <si>
    <t>pHEx4 2d (control)  3  17.67  A</t>
  </si>
  <si>
    <t>KO E5 2d            3  34.50  A</t>
  </si>
  <si>
    <t>KO E11 2d           3   32.8  A</t>
  </si>
  <si>
    <t>KO E10 2d           3  20.17  A</t>
  </si>
  <si>
    <t>OX E5 2d            3  18.50  A</t>
  </si>
  <si>
    <t xml:space="preserve">                      Difference       SE of                          Adjusted</t>
  </si>
  <si>
    <t>Difference of Levels    of Means  Difference      95% CI     T-Value   P-Value</t>
  </si>
  <si>
    <t>OX E5 2d - pHEx4 2d          0.8        12.0  (-33.9, 35.6)     0.07     1.000</t>
  </si>
  <si>
    <t>KO E5 2d - pHEx4 2d         16.8        12.0  (-17.9, 51.6)     1.40     0.470</t>
  </si>
  <si>
    <t>KO E10 2d - pHEx4 2d         2.5        12.0  (-32.3, 37.3)     0.21     0.998</t>
  </si>
  <si>
    <t>KO E11 2d - pHEx4 2d        15.2        12.0  (-19.6, 49.9)     1.26     0.553</t>
  </si>
  <si>
    <t>Individual confidence level = 98.39%</t>
  </si>
  <si>
    <t xml:space="preserve">Interval Plot of pHEx4 2d, OX E5 2d, ... </t>
  </si>
  <si>
    <t xml:space="preserve">Residual Plots for pHEx4 2d, OX E5 2d, ... </t>
  </si>
  <si>
    <t xml:space="preserve">Test for Equal Variances: pHEx4 7d, OX E5 7d, KO E5 7d, KO E10 7d, KO E11 7d </t>
  </si>
  <si>
    <t xml:space="preserve"> pHEx4 7d  3  150.806  (0.150400, 1069480)</t>
  </si>
  <si>
    <t xml:space="preserve"> OX E5 7d  3  199.188  (0.198651, 1412592)</t>
  </si>
  <si>
    <t xml:space="preserve"> KO E5 7d  3   30.176  (0.030095,  213999)</t>
  </si>
  <si>
    <t>KO E10 7d  3  112.203  (0.111901,  795717)</t>
  </si>
  <si>
    <t>KO E11 7d  3   42.673  (0.042558,  302627)</t>
  </si>
  <si>
    <t>Multiple comparisons          —    0.123</t>
  </si>
  <si>
    <t>Levene                     0.42    0.790</t>
  </si>
  <si>
    <t xml:space="preserve">Test for Equal Variances: pHEx4 7d, OX E5 7d, KO E5 7d, KO E10 7d,... </t>
  </si>
  <si>
    <t xml:space="preserve">One-way ANOVA: pHEx4 g, OX E5 g, KO E5 g, KO E10 g, KO E11 g </t>
  </si>
  <si>
    <t>Rows unused             1</t>
  </si>
  <si>
    <t>Factor       5  pHEx4 g, OX E5 g, KO E5 g, KO E10 g, KO E11 g</t>
  </si>
  <si>
    <t>Factor   4    1796   449.1     3.33    0.026</t>
  </si>
  <si>
    <t>Error   24    3234   134.7</t>
  </si>
  <si>
    <t>Total   28    5030</t>
  </si>
  <si>
    <t>11.6078  35.71%     25.00%       2.69%</t>
  </si>
  <si>
    <t>Factor    N   Mean  StDev       95% CI</t>
  </si>
  <si>
    <t>pHEx4 g   6  14.03   9.61  (  4.25,  23.81)</t>
  </si>
  <si>
    <t>OX E5 g   5  28.34  22.05  ( 17.62,  39.05)</t>
  </si>
  <si>
    <t>KO E5 g   6  4.416  1.691  (-5.365, 14.197)</t>
  </si>
  <si>
    <t>KO E10 g  6  15.05  11.11  (  5.27,  24.83)</t>
  </si>
  <si>
    <t>KO E11 g  6   7.95   6.25  ( -1.83,  17.73)</t>
  </si>
  <si>
    <t>Pooled StDev = 11.6078</t>
  </si>
  <si>
    <t>Factor    N   Mean  Grouping</t>
  </si>
  <si>
    <t>OX E5 g   5  28.34  A</t>
  </si>
  <si>
    <t>KO E10 g  6  15.05  A B</t>
  </si>
  <si>
    <t>pHEx4 g   6  14.03  A B</t>
  </si>
  <si>
    <t>KO E11 g  6   7.95  A B</t>
  </si>
  <si>
    <t>KO E5 g   6  4.416    B</t>
  </si>
  <si>
    <t>OX E5 g - pHEx4 g          14.30        7.03  ( -6.42, 35.03)     2.03     0.280</t>
  </si>
  <si>
    <t>KO E5 g - pHEx4 g          -9.62        6.70  (-29.38, 10.15)    -1.43     0.612</t>
  </si>
  <si>
    <t>KO E10 g - pHEx4 g          1.02        6.70  (-18.75, 20.78)     0.15     1.000</t>
  </si>
  <si>
    <t>KO E11 g - pHEx4 g         -6.08        6.70  (-25.84, 13.68)    -0.91     0.891</t>
  </si>
  <si>
    <t>KO E5 g - OX E5 g         -23.92        7.03  (-44.64, -3.19)    -3.40     0.018</t>
  </si>
  <si>
    <t>KO E10 g - OX E5 g        -13.29        7.03  (-34.01,  7.44)    -1.89     0.349</t>
  </si>
  <si>
    <t>KO E11 g - OX E5 g        -20.39        7.03  (-41.11,  0.34)    -2.90     0.055</t>
  </si>
  <si>
    <t>KO E10 g - KO E5 g         10.63        6.70  ( -9.13, 30.39)     1.59     0.520</t>
  </si>
  <si>
    <t>KO E11 g - KO E5 g          3.53        6.70  (-16.23, 23.29)     0.53     0.984</t>
  </si>
  <si>
    <t>KO E11 g - KO E10 g        -7.10        6.70  (-26.86, 12.66)    -1.06     0.825</t>
  </si>
  <si>
    <t>Individual confidence level = 99.30%</t>
  </si>
  <si>
    <t>KO E11 g  6   7.95    B</t>
  </si>
  <si>
    <t>OX E5 g - pHEx4 g          14.30        7.03  ( -0.20, 28.81)     2.03     0.053</t>
  </si>
  <si>
    <t>KO E5 g - pHEx4 g          -9.62        6.70  (-23.45,  4.22)    -1.43     0.164</t>
  </si>
  <si>
    <t>KO E10 g - pHEx4 g          1.02        6.70  (-12.82, 14.85)     0.15     0.881</t>
  </si>
  <si>
    <t>KO E11 g - pHEx4 g         -6.08        6.70  (-19.91,  7.75)    -0.91     0.373</t>
  </si>
  <si>
    <t>KO E5 g - OX E5 g         -23.92        7.03  (-38.43, -9.41)    -3.40     0.002</t>
  </si>
  <si>
    <t>KO E10 g - OX E5 g        -13.29        7.03  (-27.80,  1.22)    -1.89     0.071</t>
  </si>
  <si>
    <t>KO E11 g - OX E5 g        -20.39        7.03  (-34.89, -5.88)    -2.90     0.008</t>
  </si>
  <si>
    <t>KO E10 g - KO E5 g         10.63        6.70  ( -3.20, 24.46)     1.59     0.126</t>
  </si>
  <si>
    <t>KO E11 g - KO E5 g          3.53        6.70  (-10.30, 17.36)     0.53     0.603</t>
  </si>
  <si>
    <t>KO E11 g - KO E10 g        -7.10        6.70  (-20.93,  6.73)    -1.06     0.300</t>
  </si>
  <si>
    <t>Simultaneous confidence level = 73.22%</t>
  </si>
  <si>
    <t>pHEx4 g (control)  6  14.03  A</t>
  </si>
  <si>
    <t>OX E5 g            5  28.34  A</t>
  </si>
  <si>
    <t>KO E10 g           6  15.05  A</t>
  </si>
  <si>
    <t>KO E11 g           6   7.95  A</t>
  </si>
  <si>
    <t>KO E5 g            6  4.416  A</t>
  </si>
  <si>
    <t>OX E5 g - pHEx4 g          14.30        7.03  ( -4.10, 32.70)     2.03     0.161</t>
  </si>
  <si>
    <t>KO E5 g - pHEx4 g          -9.62        6.70  (-27.16,  7.93)    -1.43     0.430</t>
  </si>
  <si>
    <t>KO E10 g - pHEx4 g          1.02        6.70  (-16.53, 18.56)     0.15     1.000</t>
  </si>
  <si>
    <t>KO E11 g - pHEx4 g         -6.08        6.70  (-23.63, 11.46)    -0.91     0.777</t>
  </si>
  <si>
    <t>Individual confidence level = 98.49%</t>
  </si>
  <si>
    <t xml:space="preserve">Interval Plot of pHEx4 g, OX E5 g, ... </t>
  </si>
  <si>
    <t xml:space="preserve">Residual Plots for pHEx4 g, OX E5 g, ... </t>
  </si>
  <si>
    <t xml:space="preserve">Test for Equal Variances: pHEx4 g, OX E5 g, KO E5 g, KO E10 g, KO E11 g </t>
  </si>
  <si>
    <t xml:space="preserve">  Sample  N    StDev          CI</t>
  </si>
  <si>
    <t xml:space="preserve"> pHEx4 g  6   9.6101  (2.64433,  61.198)</t>
  </si>
  <si>
    <t xml:space="preserve"> OX E5 g  5  22.0520  (3.76900, 266.119)</t>
  </si>
  <si>
    <t xml:space="preserve"> KO E5 g  6   1.6915  (0.71467,   7.015)</t>
  </si>
  <si>
    <t>KO E10 g  6  11.1121  (0.98309, 220.086)</t>
  </si>
  <si>
    <t>KO E11 g  6   6.2477  (1.43223,  47.756)</t>
  </si>
  <si>
    <t>Multiple comparisons          —    0.010</t>
  </si>
  <si>
    <t>Levene                     1.11    0.376</t>
  </si>
  <si>
    <t xml:space="preserve">Test for Equal Variances: pHEx4 g, OX E5 g, KO E5 g, KO E10 g,... </t>
  </si>
  <si>
    <t xml:space="preserve">One-way ANOVA: pHEx4 7d, OX E5 7d, KO E5 7d, KO E10 7d, KO E11 7d </t>
  </si>
  <si>
    <t>Factor       5  pHEx4 7d, OX E5 7d, KO E5 7d, KO E10 7d, KO E11 7d</t>
  </si>
  <si>
    <t>Factor   4  221813   55453     3.57    0.047</t>
  </si>
  <si>
    <t>Error   10  155480   15548</t>
  </si>
  <si>
    <t>Total   14  377293</t>
  </si>
  <si>
    <t>124.691  58.79%     42.31%       7.28%</t>
  </si>
  <si>
    <t>pHEx4 7d   3  201.2  150.8  (40.8, 361.6)</t>
  </si>
  <si>
    <t>OX E5 7d   3    486    199  ( 326,   646)</t>
  </si>
  <si>
    <t>KO E5 7d   3  160.2   30.2  (-0.2, 320.6)</t>
  </si>
  <si>
    <t>KO E10 7d  3  229.8  112.2  (69.4, 390.2)</t>
  </si>
  <si>
    <t>KO E11 7d  3  164.0   42.7  ( 3.6, 324.4)</t>
  </si>
  <si>
    <t>Pooled StDev = 124.691</t>
  </si>
  <si>
    <t>OX E5 7d   3    486  A</t>
  </si>
  <si>
    <t>KO E10 7d  3  229.8  A</t>
  </si>
  <si>
    <t>pHEx4 7d   3  201.2  A</t>
  </si>
  <si>
    <t>KO E11 7d  3  164.0  A</t>
  </si>
  <si>
    <t>KO E5 7d   3  160.2  A</t>
  </si>
  <si>
    <t xml:space="preserve">                       Difference       SE of                        Adjusted</t>
  </si>
  <si>
    <t>Difference of Levels     of Means  Difference     95% CI    T-Value   P-Value</t>
  </si>
  <si>
    <t>OX E5 7d - pHEx4 7d           285         102  ( -50, 620)     2.80     0.107</t>
  </si>
  <si>
    <t>KO E5 7d - pHEx4 7d           -41         102  (-376, 294)    -0.40     0.994</t>
  </si>
  <si>
    <t>KO E10 7d - pHEx4 7d           29         102  (-306, 363)     0.28     0.998</t>
  </si>
  <si>
    <t>KO E11 7d - pHEx4 7d          -37         102  (-372, 298)    -0.37     0.996</t>
  </si>
  <si>
    <t>KO E5 7d - OX E5 7d          -326         102  (-661,   9)    -3.20     0.058</t>
  </si>
  <si>
    <t>KO E10 7d - OX E5 7d         -256         102  (-591,  79)    -2.52     0.163</t>
  </si>
  <si>
    <t>KO E11 7d - OX E5 7d         -322         102  (-657,  13)    -3.16     0.061</t>
  </si>
  <si>
    <t>KO E10 7d - KO E5 7d           70         102  (-265, 404)     0.68     0.955</t>
  </si>
  <si>
    <t>KO E11 7d - KO E5 7d            4         102  (-331, 339)     0.04     1.000</t>
  </si>
  <si>
    <t>KO E11 7d - KO E10 7d         -66         102  (-401, 269)    -0.65     0.963</t>
  </si>
  <si>
    <t>KO E10 7d  3  229.8    B</t>
  </si>
  <si>
    <t>pHEx4 7d   3  201.2    B</t>
  </si>
  <si>
    <t>KO E11 7d  3  164.0    B</t>
  </si>
  <si>
    <t>KO E5 7d   3  160.2    B</t>
  </si>
  <si>
    <t>OX E5 7d - pHEx4 7d           285         102  (  58, 512)     2.80     0.019</t>
  </si>
  <si>
    <t>KO E5 7d - pHEx4 7d           -41         102  (-268, 186)    -0.40     0.696</t>
  </si>
  <si>
    <t>KO E10 7d - pHEx4 7d           29         102  (-198, 256)     0.28     0.784</t>
  </si>
  <si>
    <t>KO E11 7d - pHEx4 7d          -37         102  (-264, 190)    -0.37     0.723</t>
  </si>
  <si>
    <t>KO E5 7d - OX E5 7d          -326         102  (-553, -99)    -3.20     0.009</t>
  </si>
  <si>
    <t>KO E10 7d - OX E5 7d         -256         102  (-483, -29)    -2.52     0.031</t>
  </si>
  <si>
    <t>KO E11 7d - OX E5 7d         -322         102  (-549, -95)    -3.16     0.010</t>
  </si>
  <si>
    <t>KO E10 7d - KO E5 7d           70         102  (-157, 297)     0.68     0.509</t>
  </si>
  <si>
    <t>KO E11 7d - KO E5 7d            4         102  (-223, 231)     0.04     0.971</t>
  </si>
  <si>
    <t>KO E11 7d - KO E10 7d         -66         102  (-293, 161)    -0.65     0.532</t>
  </si>
  <si>
    <t>pHEx4 7d (control)  3  201.2  A</t>
  </si>
  <si>
    <t>OX E5 7d            3    486  A</t>
  </si>
  <si>
    <t>KO E10 7d           3  229.8  A</t>
  </si>
  <si>
    <t>KO E11 7d           3  164.0  A</t>
  </si>
  <si>
    <t>KO E5 7d            3  160.2  A</t>
  </si>
  <si>
    <t xml:space="preserve">                      Difference       SE of                        Adjusted</t>
  </si>
  <si>
    <t>Difference of Levels    of Means  Difference     95% CI    T-Value   P-Value</t>
  </si>
  <si>
    <t>OX E5 7d - pHEx4 7d          285         102  (  -9, 579)     2.80     0.058</t>
  </si>
  <si>
    <t>KO E5 7d - pHEx4 7d          -41         102  (-335, 253)    -0.40     0.982</t>
  </si>
  <si>
    <t>KO E10 7d - pHEx4 7d          29         102  (-266, 323)     0.28     0.995</t>
  </si>
  <si>
    <t>KO E11 7d - pHEx4 7d         -37         102  (-331, 257)    -0.37     0.987</t>
  </si>
  <si>
    <t xml:space="preserve">Interval Plot of pHEx4 7d, OX E5 7d, ... </t>
  </si>
  <si>
    <t xml:space="preserve">Residual Plots for pHEx4 7d, OX E5 7d, ... </t>
  </si>
  <si>
    <t>WT col-0</t>
  </si>
  <si>
    <t>SAIL AtCPK3 OX</t>
  </si>
  <si>
    <t>pHex2AtCPK3</t>
  </si>
  <si>
    <t>pHex2AtCPK34OX2</t>
  </si>
  <si>
    <t>pHex2AtCPK34OX3</t>
  </si>
  <si>
    <t>trial 1</t>
  </si>
  <si>
    <t>trial 2</t>
  </si>
  <si>
    <t>atcpk3-1 KO</t>
  </si>
  <si>
    <t>atcpk3-2 KO</t>
  </si>
  <si>
    <t>atcpk3-3 KO</t>
  </si>
  <si>
    <t>atcpk34 KO</t>
  </si>
  <si>
    <t>Results for: At pollen germination</t>
  </si>
  <si>
    <t xml:space="preserve">Test for Equal Variances: WT col-0, SAIL AtCPK3 , pHex2AtCPK3, pHex2AtCPK34, ... </t>
  </si>
  <si>
    <t xml:space="preserve">         Sample  N    StDev    CI</t>
  </si>
  <si>
    <t xml:space="preserve">       WT col-0  2  7.28534  (*, *)</t>
  </si>
  <si>
    <t xml:space="preserve"> SAIL AtCPK3 OX  2  3.46317  (*, *)</t>
  </si>
  <si>
    <t xml:space="preserve">    pHex2AtCPK3  2  4.63548  (*, *)</t>
  </si>
  <si>
    <t>pHex2AtCPK34OX2  2  5.71275  (*, *)</t>
  </si>
  <si>
    <t>pHex2AtCPK34OX3  2  9.86398  (*, *)</t>
  </si>
  <si>
    <t xml:space="preserve">    atcpk3-1 KO  2  1.42562  (*, *)</t>
  </si>
  <si>
    <t xml:space="preserve">    atcpk3-2 KO  2  2.36889  (*, *)</t>
  </si>
  <si>
    <t xml:space="preserve">    atcpk3-3 KO  2  4.26014  (*, *)</t>
  </si>
  <si>
    <t xml:space="preserve">     atcpk34 KO  2  2.85312  (*, *)</t>
  </si>
  <si>
    <t>Multiple comparisons          —    0.697</t>
  </si>
  <si>
    <t xml:space="preserve">One-way ANOVA: WT col-0, SAIL AtCPK3 , pHex2AtCPK3, pHex2AtCPK34, pHex2AtCPK34, ... </t>
  </si>
  <si>
    <t>Factor       9  WT col-0, SAIL AtCPK3 OX, pHex2AtCPK3, pHex2AtCPK34OX2, pHex2AtCPK34OX3,</t>
  </si>
  <si>
    <t xml:space="preserve">                atcpk3-1 KO, atcpk3-2 KO, atcpk3-3 KO, atcpk34 KO</t>
  </si>
  <si>
    <t>Factor   8  2508.0  313.50    11.27    0.001</t>
  </si>
  <si>
    <t>Error    9   250.4   27.82</t>
  </si>
  <si>
    <t>Total   17  2758.5</t>
  </si>
  <si>
    <t>5.27493  90.92%     82.85%      63.69%</t>
  </si>
  <si>
    <t>WT col-0         2  65.15   7.29  (56.71, 73.59)</t>
  </si>
  <si>
    <t>SAIL AtCPK3 OX   2  21.53   3.46  (13.09, 29.97)</t>
  </si>
  <si>
    <t>pHex2AtCPK3      2  52.28   4.64  (43.84, 60.72)</t>
  </si>
  <si>
    <t>pHex2AtCPK34OX2  2  43.60   5.71  (35.16, 52.04)</t>
  </si>
  <si>
    <t>pHex2AtCPK34OX3  2  52.10   9.86  (43.66, 60.53)</t>
  </si>
  <si>
    <t>atcpk3-1 KO      2  48.99   1.43  (40.55, 57.43)</t>
  </si>
  <si>
    <t>atcpk3-2 KO      2  40.90   2.37  (32.46, 49.34)</t>
  </si>
  <si>
    <t>atcpk3-3 KO      2  42.91   4.26  (34.47, 51.34)</t>
  </si>
  <si>
    <t>atcpk34 KO       2  32.45   2.85  (24.01, 40.89)</t>
  </si>
  <si>
    <t>Pooled StDev = 5.27493</t>
  </si>
  <si>
    <t>WT col-0         2  65.15  A</t>
  </si>
  <si>
    <t>pHex2AtCPK3      2  52.28  A B</t>
  </si>
  <si>
    <t>pHex2AtCPK34OX3  2  52.10  A B</t>
  </si>
  <si>
    <t>atcpk3-1 KO      2  48.99  A B</t>
  </si>
  <si>
    <t>pHex2AtCPK34OX2  2  43.60    B</t>
  </si>
  <si>
    <t>atcpk3-3 KO      2  42.91    B</t>
  </si>
  <si>
    <t>atcpk3-2 KO      2  40.90    B C</t>
  </si>
  <si>
    <t>atcpk34 KO       2  32.45    B C</t>
  </si>
  <si>
    <t>SAIL AtCPK3 OX   2  21.53      C</t>
  </si>
  <si>
    <t>SAIL AtCPK3  - WT col-0          -43.62        5.27  (-64.51, -22.74)    -8.27     0.000</t>
  </si>
  <si>
    <t>pHex2AtCPK3 - WT col-0           -12.87        5.27  (-33.76,   8.01)    -2.44     0.363</t>
  </si>
  <si>
    <t>pHex2AtCPK34 - WT col-0          -21.55        5.27  (-42.44,  -0.66)    -4.09     0.042</t>
  </si>
  <si>
    <t>pHex2AtCPK34 - WT col-0          -13.05        5.27  (-33.94,   7.83)    -2.47     0.349</t>
  </si>
  <si>
    <t>atcpk3-1 KO - WT col-0           -16.16        5.27  (-37.05,   4.73)    -3.06     0.167</t>
  </si>
  <si>
    <t>atcpk3-2 KO - WT col-0           -24.25        5.27  (-45.14,  -3.36)    -4.60     0.021</t>
  </si>
  <si>
    <t>atcpk3-3 KO - WT col-0           -22.25        5.27  (-43.13,  -1.36)    -4.22     0.035</t>
  </si>
  <si>
    <t>atcpk34 KO - WT col-0            -32.70        5.27  (-53.59, -11.81)    -6.20     0.003</t>
  </si>
  <si>
    <t>pHex2AtCPK3 - SAIL AtCPK3         30.75        5.27  (  9.86,  51.64)     5.83     0.005</t>
  </si>
  <si>
    <t>pHex2AtCPK34 - SAIL AtCPK3        22.07        5.27  (  1.18,  42.96)     4.18     0.037</t>
  </si>
  <si>
    <t>pHex2AtCPK34 - SAIL AtCPK3        30.57        5.27  (  9.68,  51.46)     5.80     0.005</t>
  </si>
  <si>
    <t>atcpk3-1 KO - SAIL AtCPK3         27.46        5.27  (  6.58,  48.35)     5.21     0.010</t>
  </si>
  <si>
    <t>atcpk3-2 KO - SAIL AtCPK3         19.37        5.27  ( -1.52,  40.26)     3.67     0.074</t>
  </si>
  <si>
    <t>atcpk3-3 KO - SAIL AtCPK3         21.38        5.27  (  0.49,  42.27)     4.05     0.044</t>
  </si>
  <si>
    <t>atcpk34 KO - SAIL AtCPK3          10.92        5.27  ( -9.96,  31.81)     2.07     0.539</t>
  </si>
  <si>
    <t>pHex2AtCPK34 - pHex2AtCPK3        -8.68        5.27  (-29.57,  12.21)    -1.65     0.763</t>
  </si>
  <si>
    <t>pHex2AtCPK34 - pHex2AtCPK3        -0.18        5.27  (-21.07,  20.71)    -0.03     1.000</t>
  </si>
  <si>
    <t>atcpk3-1 KO - pHex2AtCPK3         -3.29        5.27  (-24.17,  17.60)    -0.62     0.999</t>
  </si>
  <si>
    <t>atcpk3-2 KO - pHex2AtCPK3        -11.38        5.27  (-32.27,   9.51)    -2.16     0.495</t>
  </si>
  <si>
    <t>atcpk3-3 KO - pHex2AtCPK3         -9.37        5.27  (-30.26,  11.52)    -1.78     0.695</t>
  </si>
  <si>
    <t>atcpk34 KO - pHex2AtCPK3         -19.83        5.27  (-40.71,   1.06)    -3.76     0.065</t>
  </si>
  <si>
    <t>pHex2AtCPK34 - pHex2AtCPK34        8.50        5.27  (-12.39,  29.38)     1.61     0.780</t>
  </si>
  <si>
    <t>atcpk3-1 KO - pHex2AtCPK34         5.39        5.27  (-15.50,  26.28)     1.02     0.973</t>
  </si>
  <si>
    <t>atcpk3-2 KO - pHex2AtCPK34        -2.70        5.27  (-23.59,  18.19)    -0.51     1.000</t>
  </si>
  <si>
    <t>atcpk3-3 KO - pHex2AtCPK34        -0.69        5.27  (-21.58,  20.19)    -0.13     1.000</t>
  </si>
  <si>
    <t>atcpk34 KO - pHex2AtCPK34        -11.15        5.27  (-32.04,   9.74)    -2.11     0.517</t>
  </si>
  <si>
    <t>atcpk3-1 KO - pHex2AtCPK34        -3.10        5.27  (-23.99,  17.78)    -0.59     0.999</t>
  </si>
  <si>
    <t>atcpk3-2 KO - pHex2AtCPK34       -11.20        5.27  (-32.09,   9.69)    -2.12     0.512</t>
  </si>
  <si>
    <t>atcpk3-3 KO - pHex2AtCPK34        -9.19        5.27  (-30.08,  11.70)    -1.74     0.714</t>
  </si>
  <si>
    <t>atcpk34 KO - pHex2AtCPK34        -19.64        5.27  (-40.53,   1.24)    -3.72     0.069</t>
  </si>
  <si>
    <t>atcpk3-2 KO - atcpk3-1 KO         -8.09        5.27  (-28.98,  12.79)    -1.53     0.816</t>
  </si>
  <si>
    <t>atcpk3-3 KO - atcpk3-1 KO         -6.09        5.27  (-26.97,  14.80)    -1.15     0.949</t>
  </si>
  <si>
    <t>atcpk34 KO - atcpk3-1 KO         -16.54        5.27  (-37.43,   4.35)    -3.14     0.152</t>
  </si>
  <si>
    <t>atcpk3-3 KO - atcpk3-2 KO          2.01        5.27  (-18.88,  22.89)     0.38     1.000</t>
  </si>
  <si>
    <t>atcpk34 KO - atcpk3-2 KO          -8.45        5.27  (-29.33,  12.44)    -1.60     0.785</t>
  </si>
  <si>
    <t>atcpk34 KO - atcpk3-3 KO         -10.45        5.27  (-31.34,  10.43)    -1.98     0.586</t>
  </si>
  <si>
    <t>Individual confidence level = 99.67%</t>
  </si>
  <si>
    <t>pHex2AtCPK3      2  52.28    B</t>
  </si>
  <si>
    <t>pHex2AtCPK34OX3  2  52.10    B</t>
  </si>
  <si>
    <t>atcpk3-1 KO      2  48.99    B</t>
  </si>
  <si>
    <t>pHex2AtCPK34OX2  2  43.60    B C</t>
  </si>
  <si>
    <t>atcpk3-3 KO      2  42.91    B C</t>
  </si>
  <si>
    <t>atcpk34 KO       2  32.45      C D</t>
  </si>
  <si>
    <t>SAIL AtCPK3 OX   2  21.53        D</t>
  </si>
  <si>
    <t>SAIL AtCPK3  - WT col-0          -43.62        5.27  (-55.56, -31.69)    -8.27     0.000</t>
  </si>
  <si>
    <t>pHex2AtCPK3 - WT col-0           -12.87        5.27  (-24.81,  -0.94)    -2.44     0.037</t>
  </si>
  <si>
    <t>pHex2AtCPK34 - WT col-0          -21.55        5.27  (-33.48,  -9.62)    -4.09     0.003</t>
  </si>
  <si>
    <t>pHex2AtCPK34 - WT col-0          -13.05        5.27  (-24.99,  -1.12)    -2.47     0.035</t>
  </si>
  <si>
    <t>atcpk3-1 KO - WT col-0           -16.16        5.27  (-28.09,  -4.23)    -3.06     0.013</t>
  </si>
  <si>
    <t>atcpk3-2 KO - WT col-0           -24.25        5.27  (-36.19, -12.32)    -4.60     0.001</t>
  </si>
  <si>
    <t>atcpk3-3 KO - WT col-0           -22.25        5.27  (-34.18, -10.31)    -4.22     0.002</t>
  </si>
  <si>
    <t>atcpk34 KO - WT col-0            -32.70        5.27  (-44.63, -20.77)    -6.20     0.000</t>
  </si>
  <si>
    <t>pHex2AtCPK3 - SAIL AtCPK3         30.75        5.27  ( 18.82,  42.68)     5.83     0.000</t>
  </si>
  <si>
    <t>pHex2AtCPK34 - SAIL AtCPK3        22.07        5.27  ( 10.14,  34.00)     4.18     0.002</t>
  </si>
  <si>
    <t>pHex2AtCPK34 - SAIL AtCPK3        30.57        5.27  ( 18.64,  42.50)     5.80     0.000</t>
  </si>
  <si>
    <t>atcpk3-1 KO - SAIL AtCPK3         27.46        5.27  ( 15.53,  39.40)     5.21     0.001</t>
  </si>
  <si>
    <t>atcpk3-2 KO - SAIL AtCPK3         19.37        5.27  (  7.44,  31.30)     3.67     0.005</t>
  </si>
  <si>
    <t>atcpk3-3 KO - SAIL AtCPK3         21.38        5.27  (  9.45,  33.31)     4.05     0.003</t>
  </si>
  <si>
    <t>atcpk34 KO - SAIL AtCPK3          10.92        5.27  ( -1.01,  22.86)     2.07     0.068</t>
  </si>
  <si>
    <t>pHex2AtCPK34 - pHex2AtCPK3        -8.68        5.27  (-20.61,   3.25)    -1.65     0.134</t>
  </si>
  <si>
    <t>pHex2AtCPK34 - pHex2AtCPK3        -0.18        5.27  (-12.11,  11.75)    -0.03     0.973</t>
  </si>
  <si>
    <t>atcpk3-1 KO - pHex2AtCPK3         -3.29        5.27  (-15.22,   8.65)    -0.62     0.549</t>
  </si>
  <si>
    <t>atcpk3-2 KO - pHex2AtCPK3        -11.38        5.27  (-23.31,   0.55)    -2.16     0.059</t>
  </si>
  <si>
    <t>atcpk3-3 KO - pHex2AtCPK3         -9.37        5.27  (-21.30,   2.56)    -1.78     0.109</t>
  </si>
  <si>
    <t>atcpk34 KO - pHex2AtCPK3         -19.83        5.27  (-31.76,  -7.89)    -3.76     0.004</t>
  </si>
  <si>
    <t>pHex2AtCPK34 - pHex2AtCPK34        8.50        5.27  ( -3.44,  20.43)     1.61     0.142</t>
  </si>
  <si>
    <t>atcpk3-1 KO - pHex2AtCPK34         5.39        5.27  ( -6.54,  17.32)     1.02     0.333</t>
  </si>
  <si>
    <t>atcpk3-2 KO - pHex2AtCPK34        -2.70        5.27  (-14.63,   9.23)    -0.51     0.621</t>
  </si>
  <si>
    <t>atcpk3-3 KO - pHex2AtCPK34        -0.69        5.27  (-12.63,  11.24)    -0.13     0.898</t>
  </si>
  <si>
    <t>atcpk34 KO - pHex2AtCPK34        -11.15        5.27  (-23.08,   0.79)    -2.11     0.064</t>
  </si>
  <si>
    <t>atcpk3-1 KO - pHex2AtCPK34        -3.10        5.27  (-15.04,   8.83)    -0.59     0.571</t>
  </si>
  <si>
    <t>atcpk3-2 KO - pHex2AtCPK34       -11.20        5.27  (-23.13,   0.74)    -2.12     0.063</t>
  </si>
  <si>
    <t>atcpk3-3 KO - pHex2AtCPK34        -9.19        5.27  (-21.12,   2.74)    -1.74     0.115</t>
  </si>
  <si>
    <t>atcpk34 KO - pHex2AtCPK34        -19.64        5.27  (-31.58,  -7.71)    -3.72     0.005</t>
  </si>
  <si>
    <t>atcpk3-2 KO - atcpk3-1 KO         -8.09        5.27  (-20.03,   3.84)    -1.53     0.159</t>
  </si>
  <si>
    <t>atcpk3-3 KO - atcpk3-1 KO         -6.09        5.27  (-18.02,   5.85)    -1.15     0.278</t>
  </si>
  <si>
    <t>atcpk34 KO - atcpk3-1 KO         -16.54        5.27  (-28.47,  -4.61)    -3.14     0.012</t>
  </si>
  <si>
    <t>atcpk3-3 KO - atcpk3-2 KO          2.01        5.27  ( -9.93,  13.94)     0.38     0.712</t>
  </si>
  <si>
    <t>atcpk34 KO - atcpk3-2 KO          -8.45        5.27  (-20.38,   3.49)    -1.60     0.144</t>
  </si>
  <si>
    <t>atcpk34 KO - atcpk3-3 KO         -10.45        5.27  (-22.39,   1.48)    -1.98     0.079</t>
  </si>
  <si>
    <t>Simultaneous confidence level = 55.69%</t>
  </si>
  <si>
    <t>WT col-0 (control)  2  65.15  A</t>
  </si>
  <si>
    <t>pHex2AtCPK3         2  52.28  A</t>
  </si>
  <si>
    <t>pHex2AtCPK34OX3     2  52.10  A</t>
  </si>
  <si>
    <t>atcpk3-1 KO         2  48.99  A</t>
  </si>
  <si>
    <t>pHex2AtCPK34OX2     2  43.60</t>
  </si>
  <si>
    <t>atcpk3-3 KO         2  42.91</t>
  </si>
  <si>
    <t>atcpk3-2 KO         2  40.90</t>
  </si>
  <si>
    <t>atcpk34 KO          2  32.45</t>
  </si>
  <si>
    <t>SAIL AtCPK3 OX      2  21.53</t>
  </si>
  <si>
    <t>SAIL AtCPK3  - WT col-0      -43.62        5.27  (-60.84, -26.41)    -8.27     0.000</t>
  </si>
  <si>
    <t>pHex2AtCPK3 - WT col-0       -12.87        5.27  (-30.09,   4.34)    -2.44     0.170</t>
  </si>
  <si>
    <t>pHex2AtCPK34 - WT col-0      -21.55        5.27  (-38.77,  -4.33)    -4.09     0.015</t>
  </si>
  <si>
    <t>pHex2AtCPK34 - WT col-0      -13.05        5.27  (-30.27,   4.16)    -2.47     0.162</t>
  </si>
  <si>
    <t>atcpk3-1 KO - WT col-0       -16.16        5.27  (-33.38,   1.06)    -3.06     0.068</t>
  </si>
  <si>
    <t>atcpk3-2 KO - WT col-0       -24.25        5.27  (-41.47,  -7.03)    -4.60     0.007</t>
  </si>
  <si>
    <t>atcpk3-3 KO - WT col-0       -22.25        5.27  (-39.46,  -5.03)    -4.22     0.012</t>
  </si>
  <si>
    <t>atcpk34 KO - WT col-0        -32.70        5.27  (-49.92, -15.48)    -6.20     0.001</t>
  </si>
  <si>
    <t>Individual confidence level = 99.02%</t>
  </si>
  <si>
    <t xml:space="preserve">Interval Plot of WT col-0, SAIL AtCPK3 , ... </t>
  </si>
  <si>
    <t xml:space="preserve">Residual Plots for WT col-0, SAIL AtCPK3 , ... </t>
  </si>
  <si>
    <t>pHex2AtCPK3 OX</t>
  </si>
  <si>
    <t>75 mM</t>
  </si>
  <si>
    <t>0 mM</t>
  </si>
  <si>
    <t>150 mM</t>
  </si>
  <si>
    <t xml:space="preserve">Test for Equal Variances: WT col-0, SAIL AtCPK3 , pHex2AtCPK3 , atcpk3-1 KO, atcpk3-2 KO, ... </t>
  </si>
  <si>
    <t xml:space="preserve">         Sample  N    StDev            CI</t>
  </si>
  <si>
    <t xml:space="preserve">       WT col-0  3  4.81930  (0.0000252, 10395309)</t>
  </si>
  <si>
    <t xml:space="preserve"> SAIL AtCPK3 OX  3  1.18017  (0.0000062,  2545657)</t>
  </si>
  <si>
    <t xml:space="preserve"> pHex2AtCPK3 OX  3  4.25959  (0.0000223,  9188009)</t>
  </si>
  <si>
    <t xml:space="preserve">    atcpk3-1 KO  3  2.38557  (0.0000125,  5145727)</t>
  </si>
  <si>
    <t xml:space="preserve">    atcpk3-2 KO  3  1.27265  (0.0000067,  2745136)</t>
  </si>
  <si>
    <t xml:space="preserve">     atcpk34 KO  3  2.13923  (0.0000112,  4614364)</t>
  </si>
  <si>
    <t>pHex2AtCPK34OX2  3  2.71401  (0.0000142,  5854175)</t>
  </si>
  <si>
    <t>pHex2AtCPK34OX3  3  0.73383  (0.0000038,  1582890)</t>
  </si>
  <si>
    <t>Multiple comparisons          —    0.287</t>
  </si>
  <si>
    <t>Levene                     0.45    0.858</t>
  </si>
  <si>
    <t xml:space="preserve">One-way ANOVA: WT col-0, SAIL AtCPK3 , pHex2AtCPK3 , atcpk3-1 KO, atcpk3-2 KO, ... </t>
  </si>
  <si>
    <t>Factor       8  WT col-0, SAIL AtCPK3 OX, pHex2AtCPK3 OX, atcpk3-1 KO, atcpk3-2 KO, atcpk34</t>
  </si>
  <si>
    <t xml:space="preserve">                KO, pHex2AtCPK34OX2, pHex2AtCPK34OX3</t>
  </si>
  <si>
    <t>Factor   7   117.4  16.777     2.15    0.098</t>
  </si>
  <si>
    <t>Error   16   125.1   7.819</t>
  </si>
  <si>
    <t>Total   23   242.5</t>
  </si>
  <si>
    <t>2.79629  48.42%     25.85%       0.00%</t>
  </si>
  <si>
    <t>WT col-0         3   85.78   4.82  ( 82.36,  89.20)</t>
  </si>
  <si>
    <t>SAIL AtCPK3 OX   3  87.553  1.180  (84.131, 90.976)</t>
  </si>
  <si>
    <t>pHex2AtCPK3 OX   3   81.64   4.26  ( 78.22,  85.06)</t>
  </si>
  <si>
    <t>atcpk3-1 KO      3   84.26   2.39  ( 80.84,  87.69)</t>
  </si>
  <si>
    <t>atcpk3-2 KO      3  82.091  1.273  (78.669, 85.514)</t>
  </si>
  <si>
    <t>atcpk34 KO       3   88.24   2.14  ( 84.82,  91.67)</t>
  </si>
  <si>
    <t>pHex2AtCPK34OX2  3   84.63   2.71  ( 81.21,  88.06)</t>
  </si>
  <si>
    <t>pHex2AtCPK34OX3  3  83.735  0.734  (80.312, 87.157)</t>
  </si>
  <si>
    <t>Pooled StDev = 2.79629</t>
  </si>
  <si>
    <t>atcpk34 KO       3   88.24  A</t>
  </si>
  <si>
    <t>SAIL AtCPK3 OX   3  87.553  A</t>
  </si>
  <si>
    <t>WT col-0         3   85.78  A</t>
  </si>
  <si>
    <t>pHex2AtCPK34OX2  3   84.63  A</t>
  </si>
  <si>
    <t>atcpk3-1 KO      3   84.26  A</t>
  </si>
  <si>
    <t>pHex2AtCPK34OX3  3  83.735  A</t>
  </si>
  <si>
    <t>atcpk3-2 KO      3  82.091  A</t>
  </si>
  <si>
    <t>pHex2AtCPK3 OX   3   81.64  A</t>
  </si>
  <si>
    <t>SAIL AtCPK3  - WT col-0            1.77        2.28  ( -6.14,  9.68)     0.78     0.992</t>
  </si>
  <si>
    <t>pHex2AtCPK3  - WT col-0           -4.14        2.28  (-12.05,  3.77)    -1.81     0.620</t>
  </si>
  <si>
    <t>atcpk3-1 KO - WT col-0            -1.52        2.28  ( -9.43,  6.39)    -0.66     0.997</t>
  </si>
  <si>
    <t>atcpk3-2 KO - WT col-0            -3.69        2.28  (-11.60,  4.22)    -1.62     0.735</t>
  </si>
  <si>
    <t>atcpk34 KO - WT col-0              2.46        2.28  ( -5.45, 10.37)     1.08     0.953</t>
  </si>
  <si>
    <t>pHex2AtCPK34 - WT col-0           -1.15        2.28  ( -9.06,  6.76)    -0.50     0.999</t>
  </si>
  <si>
    <t>pHex2AtCPK34 - WT col-0           -2.05        2.28  ( -9.96,  5.86)    -0.90     0.982</t>
  </si>
  <si>
    <t>pHex2AtCPK3  - SAIL AtCPK3        -5.91        2.28  (-13.82,  2.00)    -2.59     0.229</t>
  </si>
  <si>
    <t>atcpk3-1 KO - SAIL AtCPK3         -3.29        2.28  (-11.20,  4.62)    -1.44     0.826</t>
  </si>
  <si>
    <t>atcpk3-2 KO - SAIL AtCPK3         -5.46        2.28  (-13.37,  2.45)    -2.39     0.307</t>
  </si>
  <si>
    <t>atcpk34 KO - SAIL AtCPK3           0.69        2.28  ( -7.22,  8.60)     0.30     1.000</t>
  </si>
  <si>
    <t>pHex2AtCPK34 - SAIL AtCPK3        -2.92        2.28  (-10.83,  4.99)    -1.28     0.894</t>
  </si>
  <si>
    <t>pHex2AtCPK34 - SAIL AtCPK3        -3.82        2.28  (-11.73,  4.09)    -1.67     0.703</t>
  </si>
  <si>
    <t>atcpk3-1 KO - pHex2AtCPK3          2.62        2.28  ( -5.29, 10.53)     1.15     0.935</t>
  </si>
  <si>
    <t>atcpk3-2 KO - pHex2AtCPK3          0.45        2.28  ( -7.46,  8.36)     0.20     1.000</t>
  </si>
  <si>
    <t>atcpk34 KO - pHex2AtCPK3           6.60        2.28  ( -1.31, 14.51)     2.89     0.139</t>
  </si>
  <si>
    <t>pHex2AtCPK34 - pHex2AtCPK3         2.99        2.28  ( -4.92, 10.90)     1.31     0.882</t>
  </si>
  <si>
    <t>pHex2AtCPK34 - pHex2AtCPK3         2.09        2.28  ( -5.82, 10.01)     0.92     0.980</t>
  </si>
  <si>
    <t>atcpk3-2 KO - atcpk3-1 KO         -2.17        2.28  (-10.08,  5.74)    -0.95     0.975</t>
  </si>
  <si>
    <t>atcpk34 KO - atcpk3-1 KO           3.98        2.28  ( -3.93, 11.89)     1.74     0.663</t>
  </si>
  <si>
    <t>pHex2AtCPK34 - atcpk3-1 KO         0.37        2.28  ( -7.54,  8.28)     0.16     1.000</t>
  </si>
  <si>
    <t>pHex2AtCPK34 - atcpk3-1 KO        -0.53        2.28  ( -8.44,  7.38)    -0.23     1.000</t>
  </si>
  <si>
    <t>atcpk34 KO - atcpk3-2 KO           6.15        2.28  ( -1.76, 14.06)     2.69     0.194</t>
  </si>
  <si>
    <t>pHex2AtCPK34 - atcpk3-2 KO         2.54        2.28  ( -5.37, 10.45)     1.11     0.944</t>
  </si>
  <si>
    <t>pHex2AtCPK34 - atcpk3-2 KO         1.64        2.28  ( -6.27,  9.55)     0.72     0.995</t>
  </si>
  <si>
    <t>pHex2AtCPK34 - atcpk34 KO         -3.61        2.28  (-11.52,  4.30)    -1.58     0.755</t>
  </si>
  <si>
    <t>pHex2AtCPK34 - atcpk34 KO         -4.51        2.28  (-12.42,  3.40)    -1.97     0.526</t>
  </si>
  <si>
    <t>pHex2AtCPK34 - pHex2AtCPK34       -0.90        2.28  ( -8.81,  7.01)    -0.39     1.000</t>
  </si>
  <si>
    <t>Individual confidence level = 99.68%</t>
  </si>
  <si>
    <t>WT col-0         3   85.78  A B</t>
  </si>
  <si>
    <t>pHex2AtCPK34OX2  3   84.63  A B</t>
  </si>
  <si>
    <t>atcpk3-1 KO      3   84.26  A B</t>
  </si>
  <si>
    <t>pHex2AtCPK34OX3  3  83.735  A B</t>
  </si>
  <si>
    <t>atcpk3-2 KO      3  82.091    B</t>
  </si>
  <si>
    <t>pHex2AtCPK3 OX   3   81.64    B</t>
  </si>
  <si>
    <t>SAIL AtCPK3  - WT col-0            1.77        2.28  ( -3.07,  6.61)     0.78     0.449</t>
  </si>
  <si>
    <t>pHex2AtCPK3  - WT col-0           -4.14        2.28  ( -8.98,  0.70)    -1.81     0.088</t>
  </si>
  <si>
    <t>atcpk3-1 KO - WT col-0            -1.52        2.28  ( -6.36,  3.32)    -0.66     0.516</t>
  </si>
  <si>
    <t>atcpk3-2 KO - WT col-0            -3.69        2.28  ( -8.53,  1.15)    -1.62     0.125</t>
  </si>
  <si>
    <t>atcpk34 KO - WT col-0              2.46        2.28  ( -2.38,  7.30)     1.08     0.297</t>
  </si>
  <si>
    <t>pHex2AtCPK34 - WT col-0           -1.15        2.28  ( -5.99,  3.69)    -0.50     0.622</t>
  </si>
  <si>
    <t>pHex2AtCPK34 - WT col-0           -2.05        2.28  ( -6.89,  2.79)    -0.90     0.383</t>
  </si>
  <si>
    <t>pHex2AtCPK3  - SAIL AtCPK3        -5.91        2.28  (-10.75, -1.07)    -2.59     0.020</t>
  </si>
  <si>
    <t>atcpk3-1 KO - SAIL AtCPK3         -3.29        2.28  ( -8.13,  1.55)    -1.44     0.169</t>
  </si>
  <si>
    <t>atcpk3-2 KO - SAIL AtCPK3         -5.46        2.28  (-10.30, -0.62)    -2.39     0.029</t>
  </si>
  <si>
    <t>atcpk34 KO - SAIL AtCPK3           0.69        2.28  ( -4.15,  5.53)     0.30     0.767</t>
  </si>
  <si>
    <t>pHex2AtCPK34 - SAIL AtCPK3        -2.92        2.28  ( -7.76,  1.92)    -1.28     0.219</t>
  </si>
  <si>
    <t>pHex2AtCPK34 - SAIL AtCPK3        -3.82        2.28  ( -8.66,  1.02)    -1.67     0.114</t>
  </si>
  <si>
    <t>atcpk3-1 KO - pHex2AtCPK3          2.62        2.28  ( -2.22,  7.46)     1.15     0.267</t>
  </si>
  <si>
    <t>atcpk3-2 KO - pHex2AtCPK3          0.45        2.28  ( -4.39,  5.29)     0.20     0.846</t>
  </si>
  <si>
    <t>atcpk34 KO - pHex2AtCPK3           6.60        2.28  (  1.76, 11.44)     2.89     0.011</t>
  </si>
  <si>
    <t>pHex2AtCPK34 - pHex2AtCPK3         2.99        2.28  ( -1.85,  7.83)     1.31     0.208</t>
  </si>
  <si>
    <t>pHex2AtCPK34 - pHex2AtCPK3         2.09        2.28  ( -2.75,  6.93)     0.92     0.373</t>
  </si>
  <si>
    <t>atcpk3-2 KO - atcpk3-1 KO         -2.17        2.28  ( -7.01,  2.67)    -0.95     0.355</t>
  </si>
  <si>
    <t>atcpk34 KO - atcpk3-1 KO           3.98        2.28  ( -0.86,  8.82)     1.74     0.101</t>
  </si>
  <si>
    <t>pHex2AtCPK34 - atcpk3-1 KO         0.37        2.28  ( -4.47,  5.21)     0.16     0.873</t>
  </si>
  <si>
    <t>pHex2AtCPK34 - atcpk3-1 KO        -0.53        2.28  ( -5.37,  4.31)    -0.23     0.820</t>
  </si>
  <si>
    <t>atcpk34 KO - atcpk3-2 KO           6.15        2.28  (  1.31, 10.99)     2.69     0.016</t>
  </si>
  <si>
    <t>pHex2AtCPK34 - atcpk3-2 KO         2.54        2.28  ( -2.30,  7.38)     1.11     0.282</t>
  </si>
  <si>
    <t>pHex2AtCPK34 - atcpk3-2 KO         1.64        2.28  ( -3.20,  6.48)     0.72     0.482</t>
  </si>
  <si>
    <t>pHex2AtCPK34 - atcpk34 KO         -3.61        2.28  ( -8.45,  1.23)    -1.58     0.133</t>
  </si>
  <si>
    <t>pHex2AtCPK34 - atcpk34 KO         -4.51        2.28  ( -9.35,  0.33)    -1.97     0.066</t>
  </si>
  <si>
    <t>pHex2AtCPK34 - pHex2AtCPK34       -0.90        2.28  ( -5.74,  3.94)    -0.39     0.699</t>
  </si>
  <si>
    <t>Factor              N    Mean  Grouping</t>
  </si>
  <si>
    <t>WT col-0 (control)  3   85.78  A</t>
  </si>
  <si>
    <t>atcpk34 KO          3   88.24  A</t>
  </si>
  <si>
    <t>SAIL AtCPK3 OX      3  87.553  A</t>
  </si>
  <si>
    <t>pHex2AtCPK34OX2     3   84.63  A</t>
  </si>
  <si>
    <t>atcpk3-1 KO         3   84.26  A</t>
  </si>
  <si>
    <t>pHex2AtCPK34OX3     3  83.735  A</t>
  </si>
  <si>
    <t>atcpk3-2 KO         3  82.091  A</t>
  </si>
  <si>
    <t>pHex2AtCPK3 OX      3   81.64  A</t>
  </si>
  <si>
    <t>SAIL AtCPK3  - WT col-0        1.77        2.28  ( -4.90, 8.45)     0.78     0.947</t>
  </si>
  <si>
    <t>pHex2AtCPK3  - WT col-0       -4.14        2.28  (-10.82, 2.53)    -1.81     0.347</t>
  </si>
  <si>
    <t>atcpk3-1 KO - WT col-0        -1.52        2.28  ( -8.19, 5.16)    -0.66     0.975</t>
  </si>
  <si>
    <t>atcpk3-2 KO - WT col-0        -3.69        2.28  (-10.37, 2.98)    -1.62     0.457</t>
  </si>
  <si>
    <t>atcpk34 KO - WT col-0          2.46        2.28  ( -4.22, 9.14)     1.08     0.807</t>
  </si>
  <si>
    <t>pHex2AtCPK34 - WT col-0       -1.15        2.28  ( -7.82, 5.53)    -0.50     0.994</t>
  </si>
  <si>
    <t>pHex2AtCPK34 - WT col-0       -2.05        2.28  ( -8.72, 4.63)    -0.90     0.902</t>
  </si>
  <si>
    <t>Individual confidence level = 99.01%</t>
  </si>
  <si>
    <t xml:space="preserve">Test for Equal Variances: WT col-0_1, SAIL AtCPK3 , pHex2AtCPK3 , atcpk3-1 KO_, ... </t>
  </si>
  <si>
    <t xml:space="preserve">           Sample  N    StDev            CI</t>
  </si>
  <si>
    <t xml:space="preserve">       WT col-0_1  3  1.21629  (0.0000064,  2623554)</t>
  </si>
  <si>
    <t xml:space="preserve"> SAIL AtCPK3 OX_1  3  3.77744  (0.0000198,  8148003)</t>
  </si>
  <si>
    <t xml:space="preserve"> pHex2AtCPK3 OX_1  3  3.39034  (0.0000178,  7313031)</t>
  </si>
  <si>
    <t xml:space="preserve">    atcpk3-1 KO_1  3  1.63195  (0.0000085,  3520150)</t>
  </si>
  <si>
    <t xml:space="preserve">    atcpk3-2 KO_1  3  5.03653  (0.0000264, 10863883)</t>
  </si>
  <si>
    <t xml:space="preserve">     atcpk34 KO_1  3  0.60625  (0.0000032,  1307693)</t>
  </si>
  <si>
    <t>pHex2AtCPK34OX2_1  3  0.41908  (0.0000022,   903962)</t>
  </si>
  <si>
    <t>pHex2AtCPK34OX3_1  3  0.82015  (0.0000043,  1769085)</t>
  </si>
  <si>
    <t>Levene                     1.40    0.273</t>
  </si>
  <si>
    <t xml:space="preserve">Test for Equal Variances: WT col-0_2, SAIL AtCPK3 , pHex2AtCPK3 , atcpk3-1 KO_, ... </t>
  </si>
  <si>
    <t xml:space="preserve">           Sample  N    StDev           CI</t>
  </si>
  <si>
    <t xml:space="preserve">       WT col-0_2  3  2.39061  (0.0000125, 5156590)</t>
  </si>
  <si>
    <t xml:space="preserve"> SAIL AtCPK3 OX_2  3  3.23110  (0.0000169, 6969545)</t>
  </si>
  <si>
    <t xml:space="preserve"> pHex2AtCPK3 OX_2  3  2.00154  (0.0000105, 4317355)</t>
  </si>
  <si>
    <t xml:space="preserve">    atcpk3-1 KO_2  3  2.38827  (0.0000125, 5151535)</t>
  </si>
  <si>
    <t xml:space="preserve">    atcpk3-2 KO_2  3  2.35354  (0.0000123, 5076621)</t>
  </si>
  <si>
    <t xml:space="preserve">     atcpk34 KO_2  3  4.56775  (0.0000239, 9852725)</t>
  </si>
  <si>
    <t>pHex2AtCPK34OX2_2  3  2.72229  (0.0000143, 5872039)</t>
  </si>
  <si>
    <t>pHex2AtCPK34OX3_2  3  3.36411  (0.0000176, 7256448)</t>
  </si>
  <si>
    <t>Multiple comparisons          —    0.942</t>
  </si>
  <si>
    <t>Levene                     0.21    0.978</t>
  </si>
  <si>
    <t xml:space="preserve">One-way ANOVA: WT col-0_2, SAIL AtCPK3 , pHex2AtCPK3 , atcpk3-1 KO_, atcpk3-2 KO_, ... </t>
  </si>
  <si>
    <t>Factor       8  WT col-0_2, SAIL AtCPK3 OX_2, pHex2AtCPK3 OX_2, atcpk3-1 KO_2, atcpk3-2 KO_2,</t>
  </si>
  <si>
    <t xml:space="preserve">                atcpk34 KO_2, pHex2AtCPK34OX2_2, pHex2AtCPK34OX3_2</t>
  </si>
  <si>
    <t>Factor   7  6636.5  948.068   106.83    0.000</t>
  </si>
  <si>
    <t>Error   16   142.0    8.875</t>
  </si>
  <si>
    <t>Total   23  6778.5</t>
  </si>
  <si>
    <t>2.97902  97.91%     96.99%      95.29%</t>
  </si>
  <si>
    <t>Factor             N   Mean  StDev      95% CI</t>
  </si>
  <si>
    <t>WT col-0_2         3  20.96   2.39  (17.31, 24.61)</t>
  </si>
  <si>
    <t>SAIL AtCPK3 OX_2   3  62.89   3.23  (59.24, 66.54)</t>
  </si>
  <si>
    <t>pHex2AtCPK3 OX_2   3  62.05   2.00  (58.40, 65.69)</t>
  </si>
  <si>
    <t>atcpk3-1 KO_2      3  25.27   2.39  (21.62, 28.92)</t>
  </si>
  <si>
    <t>atcpk3-2 KO_2      3  32.36   2.35  (28.72, 36.01)</t>
  </si>
  <si>
    <t>atcpk34 KO_2       3  17.92   4.57  (14.27, 21.56)</t>
  </si>
  <si>
    <t>pHex2AtCPK34OX2_2  3  39.48   2.72  (35.84, 43.13)</t>
  </si>
  <si>
    <t>pHex2AtCPK34OX3_2  3  25.16   3.36  (21.51, 28.81)</t>
  </si>
  <si>
    <t>Pooled StDev = 2.97902</t>
  </si>
  <si>
    <t>SAIL AtCPK3 OX_2   3  62.89  A</t>
  </si>
  <si>
    <t>pHex2AtCPK3 OX_2   3  62.05  A</t>
  </si>
  <si>
    <t>pHex2AtCPK34OX2_2  3  39.48    B</t>
  </si>
  <si>
    <t>atcpk3-2 KO_2      3  32.36    B C</t>
  </si>
  <si>
    <t>atcpk3-1 KO_2      3  25.27      C D</t>
  </si>
  <si>
    <t>pHex2AtCPK34OX3_2  3  25.16      C D</t>
  </si>
  <si>
    <t>WT col-0_2         3  20.96        D</t>
  </si>
  <si>
    <t>atcpk34 KO_2       3  17.92        D</t>
  </si>
  <si>
    <t>SAIL AtCPK3  - WT col-0_2         41.93        2.43  ( 33.50,  50.36)    17.24     0.000</t>
  </si>
  <si>
    <t>pHex2AtCPK3  - WT col-0_2         41.09        2.43  ( 32.66,  49.51)    16.89     0.000</t>
  </si>
  <si>
    <t>atcpk3-1 KO_ - WT col-0_2          4.31        2.43  ( -4.12,  12.74)     1.77     0.645</t>
  </si>
  <si>
    <t>atcpk3-2 KO_ - WT col-0_2         11.40        2.43  (  2.97,  19.83)     4.69     0.005</t>
  </si>
  <si>
    <t>atcpk34 KO_2 - WT col-0_2         -3.04        2.43  (-11.47,   5.39)    -1.25     0.904</t>
  </si>
  <si>
    <t>pHex2AtCPK34 - WT col-0_2         18.52        2.43  ( 10.10,  26.95)     7.62     0.000</t>
  </si>
  <si>
    <t>pHex2AtCPK34 - WT col-0_2          4.20        2.43  ( -4.23,  12.63)     1.73     0.672</t>
  </si>
  <si>
    <t>pHex2AtCPK3  - SAIL AtCPK3        -0.85        2.43  ( -9.27,   7.58)    -0.35     1.000</t>
  </si>
  <si>
    <t>atcpk3-1 KO_ - SAIL AtCPK3       -37.62        2.43  (-46.05, -29.19)   -15.47     0.000</t>
  </si>
  <si>
    <t>atcpk3-2 KO_ - SAIL AtCPK3       -30.53        2.43  (-38.96, -22.10)   -12.55     0.000</t>
  </si>
  <si>
    <t>atcpk34 KO_2 - SAIL AtCPK3       -44.97        2.43  (-53.40, -36.54)   -18.49     0.000</t>
  </si>
  <si>
    <t>pHex2AtCPK34 - SAIL AtCPK3       -23.41        2.43  (-31.83, -14.98)    -9.62     0.000</t>
  </si>
  <si>
    <t>pHex2AtCPK34 - SAIL AtCPK3       -37.73        2.43  (-46.16, -29.30)   -15.51     0.000</t>
  </si>
  <si>
    <t>atcpk3-1 KO_ - pHex2AtCPK3       -36.78        2.43  (-45.20, -28.35)   -15.12     0.000</t>
  </si>
  <si>
    <t>atcpk3-2 KO_ - pHex2AtCPK3       -29.68        2.43  (-38.11, -21.26)   -12.20     0.000</t>
  </si>
  <si>
    <t>atcpk34 KO_2 - pHex2AtCPK3       -44.13        2.43  (-52.55, -35.70)   -18.14     0.000</t>
  </si>
  <si>
    <t>pHex2AtCPK34 - pHex2AtCPK3       -22.56        2.43  (-30.99, -14.13)    -9.28     0.000</t>
  </si>
  <si>
    <t>pHex2AtCPK34 - pHex2AtCPK3       -36.89        2.43  (-45.31, -28.46)   -15.16     0.000</t>
  </si>
  <si>
    <t>atcpk3-2 KO_ - atcpk3-1 KO_        7.09        2.43  ( -1.34,  15.52)     2.92     0.134</t>
  </si>
  <si>
    <t>atcpk34 KO_2 - atcpk3-1 KO_       -7.35        2.43  (-15.78,   1.08)    -3.02     0.111</t>
  </si>
  <si>
    <t>pHex2AtCPK34 - atcpk3-1 KO_       14.21        2.43  (  5.79,  22.64)     5.84     0.001</t>
  </si>
  <si>
    <t>pHex2AtCPK34 - atcpk3-1 KO_       -0.11        2.43  ( -8.54,   8.32)    -0.05     1.000</t>
  </si>
  <si>
    <t>atcpk34 KO_2 - atcpk3-2 KO_      -14.44        2.43  (-22.87,  -6.02)    -5.94     0.000</t>
  </si>
  <si>
    <t>pHex2AtCPK34 - atcpk3-2 KO_        7.12        2.43  ( -1.31,  15.55)     2.93     0.131</t>
  </si>
  <si>
    <t>pHex2AtCPK34 - atcpk3-2 KO_       -7.20        2.43  (-15.63,   1.22)    -2.96     0.124</t>
  </si>
  <si>
    <t>pHex2AtCPK34 - atcpk34 KO_2       21.57        2.43  ( 13.14,  29.99)     8.87     0.000</t>
  </si>
  <si>
    <t>pHex2AtCPK34 - atcpk34 KO_2        7.24        2.43  ( -1.19,  15.67)     2.98     0.121</t>
  </si>
  <si>
    <t>pHex2AtCPK34 - pHex2AtCPK34      -14.32        2.43  (-22.75,  -5.90)    -5.89     0.000</t>
  </si>
  <si>
    <t>atcpk3-2 KO_2      3  32.36      C</t>
  </si>
  <si>
    <t>atcpk3-1 KO_2      3  25.27        D</t>
  </si>
  <si>
    <t>pHex2AtCPK34OX3_2  3  25.16        D</t>
  </si>
  <si>
    <t>WT col-0_2         3  20.96        D E</t>
  </si>
  <si>
    <t>atcpk34 KO_2       3  17.92          E</t>
  </si>
  <si>
    <t>SAIL AtCPK3  - WT col-0_2         41.93        2.43  ( 36.77,  47.09)    17.24     0.000</t>
  </si>
  <si>
    <t>pHex2AtCPK3  - WT col-0_2         41.09        2.43  ( 35.93,  46.24)    16.89     0.000</t>
  </si>
  <si>
    <t>atcpk3-1 KO_ - WT col-0_2          4.31        2.43  ( -0.85,   9.47)     1.77     0.095</t>
  </si>
  <si>
    <t>atcpk3-2 KO_ - WT col-0_2         11.40        2.43  (  6.25,  16.56)     4.69     0.000</t>
  </si>
  <si>
    <t>atcpk34 KO_2 - WT col-0_2         -3.04        2.43  ( -8.20,   2.12)    -1.25     0.229</t>
  </si>
  <si>
    <t>pHex2AtCPK34 - WT col-0_2         18.52        2.43  ( 13.37,  23.68)     7.62     0.000</t>
  </si>
  <si>
    <t>pHex2AtCPK34 - WT col-0_2          4.20        2.43  ( -0.96,   9.36)     1.73     0.104</t>
  </si>
  <si>
    <t>pHex2AtCPK3  - SAIL AtCPK3        -0.85        2.43  ( -6.00,   4.31)    -0.35     0.733</t>
  </si>
  <si>
    <t>atcpk3-1 KO_ - SAIL AtCPK3       -37.62        2.43  (-42.78, -32.46)   -15.47     0.000</t>
  </si>
  <si>
    <t>atcpk3-2 KO_ - SAIL AtCPK3       -30.53        2.43  (-35.68, -25.37)   -12.55     0.000</t>
  </si>
  <si>
    <t>atcpk34 KO_2 - SAIL AtCPK3       -44.97        2.43  (-50.13, -39.82)   -18.49     0.000</t>
  </si>
  <si>
    <t>pHex2AtCPK34 - SAIL AtCPK3       -23.41        2.43  (-28.56, -18.25)    -9.62     0.000</t>
  </si>
  <si>
    <t>pHex2AtCPK34 - SAIL AtCPK3       -37.73        2.43  (-42.89, -32.57)   -15.51     0.000</t>
  </si>
  <si>
    <t>atcpk3-1 KO_ - pHex2AtCPK3       -36.78        2.43  (-41.93, -31.62)   -15.12     0.000</t>
  </si>
  <si>
    <t>atcpk3-2 KO_ - pHex2AtCPK3       -29.68        2.43  (-34.84, -24.53)   -12.20     0.000</t>
  </si>
  <si>
    <t>atcpk34 KO_2 - pHex2AtCPK3       -44.13        2.43  (-49.28, -38.97)   -18.14     0.000</t>
  </si>
  <si>
    <t>pHex2AtCPK34 - pHex2AtCPK3       -22.56        2.43  (-27.72, -17.41)    -9.28     0.000</t>
  </si>
  <si>
    <t>pHex2AtCPK34 - pHex2AtCPK3       -36.89        2.43  (-42.04, -31.73)   -15.16     0.000</t>
  </si>
  <si>
    <t>atcpk3-2 KO_ - atcpk3-1 KO_        7.09        2.43  (  1.94,  12.25)     2.92     0.010</t>
  </si>
  <si>
    <t>atcpk34 KO_2 - atcpk3-1 KO_       -7.35        2.43  (-12.51,  -2.19)    -3.02     0.008</t>
  </si>
  <si>
    <t>pHex2AtCPK34 - atcpk3-1 KO_       14.21        2.43  (  9.06,  19.37)     5.84     0.000</t>
  </si>
  <si>
    <t>pHex2AtCPK34 - atcpk3-1 KO_       -0.11        2.43  ( -5.27,   5.05)    -0.05     0.964</t>
  </si>
  <si>
    <t>atcpk34 KO_2 - atcpk3-2 KO_      -14.44        2.43  (-19.60,  -9.29)    -5.94     0.000</t>
  </si>
  <si>
    <t>pHex2AtCPK34 - atcpk3-2 KO_        7.12        2.43  (  1.97,  12.28)     2.93     0.010</t>
  </si>
  <si>
    <t>pHex2AtCPK34 - atcpk3-2 KO_       -7.20        2.43  (-12.36,  -2.05)    -2.96     0.009</t>
  </si>
  <si>
    <t>pHex2AtCPK34 - atcpk34 KO_2       21.57        2.43  ( 16.41,  26.72)     8.87     0.000</t>
  </si>
  <si>
    <t>pHex2AtCPK34 - atcpk34 KO_2        7.24        2.43  (  2.08,  12.40)     2.98     0.009</t>
  </si>
  <si>
    <t>pHex2AtCPK34 - pHex2AtCPK34      -14.32        2.43  (-19.48,  -9.17)    -5.89     0.000</t>
  </si>
  <si>
    <t>WT col-0_2 (control)  3  20.96  A</t>
  </si>
  <si>
    <t>SAIL AtCPK3 OX_2      3  62.89</t>
  </si>
  <si>
    <t>pHex2AtCPK3 OX_2      3  62.05</t>
  </si>
  <si>
    <t>pHex2AtCPK34OX2_2     3  39.48</t>
  </si>
  <si>
    <t>atcpk3-2 KO_2         3  32.36</t>
  </si>
  <si>
    <t>atcpk3-1 KO_2         3  25.27  A</t>
  </si>
  <si>
    <t>pHex2AtCPK34OX3_2     3  25.16  A</t>
  </si>
  <si>
    <t>atcpk34 KO_2          3  17.92  A</t>
  </si>
  <si>
    <t>SAIL AtCPK3  - WT col-0_2       41.93        2.43  ( 34.82, 49.04)    17.24     0.000</t>
  </si>
  <si>
    <t>pHex2AtCPK3  - WT col-0_2       41.09        2.43  ( 33.97, 48.20)    16.89     0.000</t>
  </si>
  <si>
    <t>atcpk3-1 KO_ - WT col-0_2        4.31        2.43  ( -2.80, 11.42)     1.77     0.369</t>
  </si>
  <si>
    <t>atcpk3-2 KO_ - WT col-0_2       11.40        2.43  (  4.29, 18.51)     4.69     0.001</t>
  </si>
  <si>
    <t>atcpk34 KO_2 - WT col-0_2       -3.04        2.43  (-10.15,  4.07)    -1.25     0.697</t>
  </si>
  <si>
    <t>pHex2AtCPK34 - WT col-0_2       18.52        2.43  ( 11.41, 25.64)     7.62     0.000</t>
  </si>
  <si>
    <t>pHex2AtCPK34 - WT col-0_2        4.20        2.43  ( -2.91, 11.31)     1.73     0.393</t>
  </si>
  <si>
    <t xml:space="preserve">Interval Plot of WT col-0_2, SAIL AtCPK3 , ... </t>
  </si>
  <si>
    <t xml:space="preserve">Residual Plots for WT col-0_2, SAIL AtCPK3 , ...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</si>
</sst>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2" borderId="1" xfId="0" applyFont="1" applyFill="1" applyBorder="1" applyAlignment="1"/>
    <xf numFmtId="0" fontId="0" fillId="0" borderId="1" xfId="0" applyBorder="1" applyAlignment="1">
      <alignment wrapText="1"/>
    </xf>
    <xf numFmtId="0" fontId="1" fillId="0" borderId="1" xfId="0" applyFont="1" applyBorder="1" applyAlignment="1">
      <alignment wrapText="1"/>
    </xf>
    <xf numFmtId="0" fontId="0" fillId="0" borderId="1" xfId="0" applyBorder="1" applyAlignment="1"/>
    <xf numFmtId="0" fontId="0" fillId="0" borderId="1" xfId="0" applyBorder="1"/>
    <xf numFmtId="0" fontId="0" fillId="2" borderId="1" xfId="0" applyFill="1" applyBorder="1"/>
    <xf numFmtId="0" fontId="2" fillId="0" borderId="1" xfId="0" applyFont="1" applyBorder="1" applyAlignment="1"/>
    <xf numFmtId="0" fontId="2" fillId="0" borderId="1" xfId="0" applyFont="1" applyFill="1" applyBorder="1" applyAlignment="1"/>
    <xf numFmtId="0" fontId="2" fillId="3" borderId="1" xfId="0" applyFont="1" applyFill="1" applyBorder="1" applyAlignment="1"/>
    <xf numFmtId="0" fontId="0" fillId="2" borderId="0" xfId="0" applyFill="1"/>
    <xf numFmtId="0" fontId="2" fillId="0" borderId="2" xfId="0" applyFont="1" applyBorder="1" applyAlignment="1"/>
    <xf numFmtId="0" fontId="0" fillId="0" borderId="1" xfId="0" applyFont="1" applyBorder="1"/>
    <xf numFmtId="0" fontId="1" fillId="0" borderId="1" xfId="0" applyFont="1" applyBorder="1"/>
    <xf numFmtId="0" fontId="1" fillId="4" borderId="1" xfId="0" applyFont="1" applyFill="1" applyBorder="1"/>
    <xf numFmtId="0" fontId="0" fillId="4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emf"/><Relationship Id="rId2" Type="http://schemas.openxmlformats.org/officeDocument/2006/relationships/image" Target="../media/image107.emf"/><Relationship Id="rId1" Type="http://schemas.openxmlformats.org/officeDocument/2006/relationships/image" Target="../media/image106.e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emf"/><Relationship Id="rId13" Type="http://schemas.openxmlformats.org/officeDocument/2006/relationships/image" Target="../media/image121.emf"/><Relationship Id="rId3" Type="http://schemas.openxmlformats.org/officeDocument/2006/relationships/image" Target="../media/image111.emf"/><Relationship Id="rId7" Type="http://schemas.openxmlformats.org/officeDocument/2006/relationships/image" Target="../media/image115.emf"/><Relationship Id="rId12" Type="http://schemas.openxmlformats.org/officeDocument/2006/relationships/image" Target="../media/image120.emf"/><Relationship Id="rId2" Type="http://schemas.openxmlformats.org/officeDocument/2006/relationships/image" Target="../media/image110.emf"/><Relationship Id="rId1" Type="http://schemas.openxmlformats.org/officeDocument/2006/relationships/image" Target="../media/image109.emf"/><Relationship Id="rId6" Type="http://schemas.openxmlformats.org/officeDocument/2006/relationships/image" Target="../media/image114.emf"/><Relationship Id="rId11" Type="http://schemas.openxmlformats.org/officeDocument/2006/relationships/image" Target="../media/image119.emf"/><Relationship Id="rId5" Type="http://schemas.openxmlformats.org/officeDocument/2006/relationships/image" Target="../media/image113.emf"/><Relationship Id="rId15" Type="http://schemas.openxmlformats.org/officeDocument/2006/relationships/image" Target="../media/image123.emf"/><Relationship Id="rId10" Type="http://schemas.openxmlformats.org/officeDocument/2006/relationships/image" Target="../media/image118.emf"/><Relationship Id="rId4" Type="http://schemas.openxmlformats.org/officeDocument/2006/relationships/image" Target="../media/image112.emf"/><Relationship Id="rId9" Type="http://schemas.openxmlformats.org/officeDocument/2006/relationships/image" Target="../media/image117.emf"/><Relationship Id="rId14" Type="http://schemas.openxmlformats.org/officeDocument/2006/relationships/image" Target="../media/image12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emf"/><Relationship Id="rId2" Type="http://schemas.openxmlformats.org/officeDocument/2006/relationships/image" Target="../media/image125.emf"/><Relationship Id="rId1" Type="http://schemas.openxmlformats.org/officeDocument/2006/relationships/image" Target="../media/image124.emf"/><Relationship Id="rId5" Type="http://schemas.openxmlformats.org/officeDocument/2006/relationships/image" Target="../media/image128.emf"/><Relationship Id="rId4" Type="http://schemas.openxmlformats.org/officeDocument/2006/relationships/image" Target="../media/image127.emf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emf"/><Relationship Id="rId13" Type="http://schemas.openxmlformats.org/officeDocument/2006/relationships/image" Target="../media/image141.emf"/><Relationship Id="rId3" Type="http://schemas.openxmlformats.org/officeDocument/2006/relationships/image" Target="../media/image131.emf"/><Relationship Id="rId7" Type="http://schemas.openxmlformats.org/officeDocument/2006/relationships/image" Target="../media/image135.emf"/><Relationship Id="rId12" Type="http://schemas.openxmlformats.org/officeDocument/2006/relationships/image" Target="../media/image140.emf"/><Relationship Id="rId2" Type="http://schemas.openxmlformats.org/officeDocument/2006/relationships/image" Target="../media/image130.emf"/><Relationship Id="rId1" Type="http://schemas.openxmlformats.org/officeDocument/2006/relationships/image" Target="../media/image129.emf"/><Relationship Id="rId6" Type="http://schemas.openxmlformats.org/officeDocument/2006/relationships/image" Target="../media/image134.emf"/><Relationship Id="rId11" Type="http://schemas.openxmlformats.org/officeDocument/2006/relationships/image" Target="../media/image139.emf"/><Relationship Id="rId5" Type="http://schemas.openxmlformats.org/officeDocument/2006/relationships/image" Target="../media/image133.emf"/><Relationship Id="rId15" Type="http://schemas.openxmlformats.org/officeDocument/2006/relationships/image" Target="../media/image143.emf"/><Relationship Id="rId10" Type="http://schemas.openxmlformats.org/officeDocument/2006/relationships/image" Target="../media/image138.emf"/><Relationship Id="rId4" Type="http://schemas.openxmlformats.org/officeDocument/2006/relationships/image" Target="../media/image132.emf"/><Relationship Id="rId9" Type="http://schemas.openxmlformats.org/officeDocument/2006/relationships/image" Target="../media/image137.emf"/><Relationship Id="rId14" Type="http://schemas.openxmlformats.org/officeDocument/2006/relationships/image" Target="../media/image14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emf"/><Relationship Id="rId7" Type="http://schemas.openxmlformats.org/officeDocument/2006/relationships/image" Target="../media/image22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6" Type="http://schemas.openxmlformats.org/officeDocument/2006/relationships/image" Target="../media/image21.emf"/><Relationship Id="rId5" Type="http://schemas.openxmlformats.org/officeDocument/2006/relationships/image" Target="../media/image20.emf"/><Relationship Id="rId10" Type="http://schemas.openxmlformats.org/officeDocument/2006/relationships/image" Target="../media/image25.emf"/><Relationship Id="rId4" Type="http://schemas.openxmlformats.org/officeDocument/2006/relationships/image" Target="../media/image19.emf"/><Relationship Id="rId9" Type="http://schemas.openxmlformats.org/officeDocument/2006/relationships/image" Target="../media/image2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5" Type="http://schemas.openxmlformats.org/officeDocument/2006/relationships/image" Target="../media/image30.emf"/><Relationship Id="rId4" Type="http://schemas.openxmlformats.org/officeDocument/2006/relationships/image" Target="../media/image29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emf"/><Relationship Id="rId3" Type="http://schemas.openxmlformats.org/officeDocument/2006/relationships/image" Target="../media/image33.emf"/><Relationship Id="rId7" Type="http://schemas.openxmlformats.org/officeDocument/2006/relationships/image" Target="../media/image37.emf"/><Relationship Id="rId2" Type="http://schemas.openxmlformats.org/officeDocument/2006/relationships/image" Target="../media/image32.emf"/><Relationship Id="rId1" Type="http://schemas.openxmlformats.org/officeDocument/2006/relationships/image" Target="../media/image31.emf"/><Relationship Id="rId6" Type="http://schemas.openxmlformats.org/officeDocument/2006/relationships/image" Target="../media/image36.emf"/><Relationship Id="rId5" Type="http://schemas.openxmlformats.org/officeDocument/2006/relationships/image" Target="../media/image35.emf"/><Relationship Id="rId10" Type="http://schemas.openxmlformats.org/officeDocument/2006/relationships/image" Target="../media/image40.emf"/><Relationship Id="rId4" Type="http://schemas.openxmlformats.org/officeDocument/2006/relationships/image" Target="../media/image34.emf"/><Relationship Id="rId9" Type="http://schemas.openxmlformats.org/officeDocument/2006/relationships/image" Target="../media/image39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emf"/><Relationship Id="rId13" Type="http://schemas.openxmlformats.org/officeDocument/2006/relationships/image" Target="../media/image53.emf"/><Relationship Id="rId18" Type="http://schemas.openxmlformats.org/officeDocument/2006/relationships/image" Target="../media/image58.emf"/><Relationship Id="rId3" Type="http://schemas.openxmlformats.org/officeDocument/2006/relationships/image" Target="../media/image43.emf"/><Relationship Id="rId7" Type="http://schemas.openxmlformats.org/officeDocument/2006/relationships/image" Target="../media/image47.emf"/><Relationship Id="rId12" Type="http://schemas.openxmlformats.org/officeDocument/2006/relationships/image" Target="../media/image52.emf"/><Relationship Id="rId17" Type="http://schemas.openxmlformats.org/officeDocument/2006/relationships/image" Target="../media/image57.emf"/><Relationship Id="rId2" Type="http://schemas.openxmlformats.org/officeDocument/2006/relationships/image" Target="../media/image42.emf"/><Relationship Id="rId16" Type="http://schemas.openxmlformats.org/officeDocument/2006/relationships/image" Target="../media/image56.emf"/><Relationship Id="rId20" Type="http://schemas.openxmlformats.org/officeDocument/2006/relationships/image" Target="../media/image60.emf"/><Relationship Id="rId1" Type="http://schemas.openxmlformats.org/officeDocument/2006/relationships/image" Target="../media/image41.emf"/><Relationship Id="rId6" Type="http://schemas.openxmlformats.org/officeDocument/2006/relationships/image" Target="../media/image46.emf"/><Relationship Id="rId11" Type="http://schemas.openxmlformats.org/officeDocument/2006/relationships/image" Target="../media/image51.emf"/><Relationship Id="rId5" Type="http://schemas.openxmlformats.org/officeDocument/2006/relationships/image" Target="../media/image45.emf"/><Relationship Id="rId15" Type="http://schemas.openxmlformats.org/officeDocument/2006/relationships/image" Target="../media/image55.emf"/><Relationship Id="rId10" Type="http://schemas.openxmlformats.org/officeDocument/2006/relationships/image" Target="../media/image50.emf"/><Relationship Id="rId19" Type="http://schemas.openxmlformats.org/officeDocument/2006/relationships/image" Target="../media/image59.emf"/><Relationship Id="rId4" Type="http://schemas.openxmlformats.org/officeDocument/2006/relationships/image" Target="../media/image44.emf"/><Relationship Id="rId9" Type="http://schemas.openxmlformats.org/officeDocument/2006/relationships/image" Target="../media/image49.emf"/><Relationship Id="rId14" Type="http://schemas.openxmlformats.org/officeDocument/2006/relationships/image" Target="../media/image54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emf"/><Relationship Id="rId13" Type="http://schemas.openxmlformats.org/officeDocument/2006/relationships/image" Target="../media/image73.emf"/><Relationship Id="rId18" Type="http://schemas.openxmlformats.org/officeDocument/2006/relationships/image" Target="../media/image78.emf"/><Relationship Id="rId3" Type="http://schemas.openxmlformats.org/officeDocument/2006/relationships/image" Target="../media/image63.emf"/><Relationship Id="rId7" Type="http://schemas.openxmlformats.org/officeDocument/2006/relationships/image" Target="../media/image67.emf"/><Relationship Id="rId12" Type="http://schemas.openxmlformats.org/officeDocument/2006/relationships/image" Target="../media/image72.emf"/><Relationship Id="rId17" Type="http://schemas.openxmlformats.org/officeDocument/2006/relationships/image" Target="../media/image77.emf"/><Relationship Id="rId2" Type="http://schemas.openxmlformats.org/officeDocument/2006/relationships/image" Target="../media/image62.emf"/><Relationship Id="rId16" Type="http://schemas.openxmlformats.org/officeDocument/2006/relationships/image" Target="../media/image76.emf"/><Relationship Id="rId20" Type="http://schemas.openxmlformats.org/officeDocument/2006/relationships/image" Target="../media/image80.emf"/><Relationship Id="rId1" Type="http://schemas.openxmlformats.org/officeDocument/2006/relationships/image" Target="../media/image61.emf"/><Relationship Id="rId6" Type="http://schemas.openxmlformats.org/officeDocument/2006/relationships/image" Target="../media/image66.emf"/><Relationship Id="rId11" Type="http://schemas.openxmlformats.org/officeDocument/2006/relationships/image" Target="../media/image71.emf"/><Relationship Id="rId5" Type="http://schemas.openxmlformats.org/officeDocument/2006/relationships/image" Target="../media/image65.emf"/><Relationship Id="rId15" Type="http://schemas.openxmlformats.org/officeDocument/2006/relationships/image" Target="../media/image75.emf"/><Relationship Id="rId10" Type="http://schemas.openxmlformats.org/officeDocument/2006/relationships/image" Target="../media/image70.emf"/><Relationship Id="rId19" Type="http://schemas.openxmlformats.org/officeDocument/2006/relationships/image" Target="../media/image79.emf"/><Relationship Id="rId4" Type="http://schemas.openxmlformats.org/officeDocument/2006/relationships/image" Target="../media/image64.emf"/><Relationship Id="rId9" Type="http://schemas.openxmlformats.org/officeDocument/2006/relationships/image" Target="../media/image69.emf"/><Relationship Id="rId14" Type="http://schemas.openxmlformats.org/officeDocument/2006/relationships/image" Target="../media/image74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emf"/><Relationship Id="rId3" Type="http://schemas.openxmlformats.org/officeDocument/2006/relationships/image" Target="../media/image83.emf"/><Relationship Id="rId7" Type="http://schemas.openxmlformats.org/officeDocument/2006/relationships/image" Target="../media/image87.emf"/><Relationship Id="rId2" Type="http://schemas.openxmlformats.org/officeDocument/2006/relationships/image" Target="../media/image82.emf"/><Relationship Id="rId1" Type="http://schemas.openxmlformats.org/officeDocument/2006/relationships/image" Target="../media/image81.emf"/><Relationship Id="rId6" Type="http://schemas.openxmlformats.org/officeDocument/2006/relationships/image" Target="../media/image86.emf"/><Relationship Id="rId5" Type="http://schemas.openxmlformats.org/officeDocument/2006/relationships/image" Target="../media/image85.emf"/><Relationship Id="rId10" Type="http://schemas.openxmlformats.org/officeDocument/2006/relationships/image" Target="../media/image90.emf"/><Relationship Id="rId4" Type="http://schemas.openxmlformats.org/officeDocument/2006/relationships/image" Target="../media/image84.emf"/><Relationship Id="rId9" Type="http://schemas.openxmlformats.org/officeDocument/2006/relationships/image" Target="../media/image89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emf"/><Relationship Id="rId2" Type="http://schemas.openxmlformats.org/officeDocument/2006/relationships/image" Target="../media/image92.emf"/><Relationship Id="rId1" Type="http://schemas.openxmlformats.org/officeDocument/2006/relationships/image" Target="../media/image91.emf"/><Relationship Id="rId5" Type="http://schemas.openxmlformats.org/officeDocument/2006/relationships/image" Target="../media/image95.emf"/><Relationship Id="rId4" Type="http://schemas.openxmlformats.org/officeDocument/2006/relationships/image" Target="../media/image94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emf"/><Relationship Id="rId3" Type="http://schemas.openxmlformats.org/officeDocument/2006/relationships/image" Target="../media/image98.emf"/><Relationship Id="rId7" Type="http://schemas.openxmlformats.org/officeDocument/2006/relationships/image" Target="../media/image102.emf"/><Relationship Id="rId2" Type="http://schemas.openxmlformats.org/officeDocument/2006/relationships/image" Target="../media/image97.emf"/><Relationship Id="rId1" Type="http://schemas.openxmlformats.org/officeDocument/2006/relationships/image" Target="../media/image96.emf"/><Relationship Id="rId6" Type="http://schemas.openxmlformats.org/officeDocument/2006/relationships/image" Target="../media/image101.emf"/><Relationship Id="rId5" Type="http://schemas.openxmlformats.org/officeDocument/2006/relationships/image" Target="../media/image100.emf"/><Relationship Id="rId10" Type="http://schemas.openxmlformats.org/officeDocument/2006/relationships/image" Target="../media/image105.emf"/><Relationship Id="rId4" Type="http://schemas.openxmlformats.org/officeDocument/2006/relationships/image" Target="../media/image99.emf"/><Relationship Id="rId9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47626</xdr:colOff>
      <xdr:row>14</xdr:row>
      <xdr:rowOff>114300</xdr:rowOff>
    </xdr:from>
    <xdr:to>
      <xdr:col>10</xdr:col>
      <xdr:colOff>561976</xdr:colOff>
      <xdr:row>33</xdr:row>
      <xdr:rowOff>88900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6" y="3305175"/>
          <a:ext cx="5391150" cy="359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1181100</xdr:colOff>
      <xdr:row>35</xdr:row>
      <xdr:rowOff>76200</xdr:rowOff>
    </xdr:from>
    <xdr:to>
      <xdr:col>10</xdr:col>
      <xdr:colOff>571500</xdr:colOff>
      <xdr:row>54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72675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56</xdr:row>
      <xdr:rowOff>0</xdr:rowOff>
    </xdr:from>
    <xdr:to>
      <xdr:col>10</xdr:col>
      <xdr:colOff>609600</xdr:colOff>
      <xdr:row>75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1191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78</xdr:row>
      <xdr:rowOff>0</xdr:rowOff>
    </xdr:from>
    <xdr:to>
      <xdr:col>10</xdr:col>
      <xdr:colOff>609600</xdr:colOff>
      <xdr:row>97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538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99</xdr:row>
      <xdr:rowOff>0</xdr:rowOff>
    </xdr:from>
    <xdr:to>
      <xdr:col>10</xdr:col>
      <xdr:colOff>609600</xdr:colOff>
      <xdr:row>118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9383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20</xdr:row>
      <xdr:rowOff>0</xdr:rowOff>
    </xdr:from>
    <xdr:to>
      <xdr:col>19</xdr:col>
      <xdr:colOff>609600</xdr:colOff>
      <xdr:row>39</xdr:row>
      <xdr:rowOff>38100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433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41</xdr:row>
      <xdr:rowOff>0</xdr:rowOff>
    </xdr:from>
    <xdr:to>
      <xdr:col>19</xdr:col>
      <xdr:colOff>609600</xdr:colOff>
      <xdr:row>60</xdr:row>
      <xdr:rowOff>38100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833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38100</xdr:colOff>
      <xdr:row>105</xdr:row>
      <xdr:rowOff>38100</xdr:rowOff>
    </xdr:from>
    <xdr:to>
      <xdr:col>19</xdr:col>
      <xdr:colOff>647700</xdr:colOff>
      <xdr:row>124</xdr:row>
      <xdr:rowOff>76200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6100" y="205644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62</xdr:row>
      <xdr:rowOff>0</xdr:rowOff>
    </xdr:from>
    <xdr:to>
      <xdr:col>19</xdr:col>
      <xdr:colOff>609600</xdr:colOff>
      <xdr:row>81</xdr:row>
      <xdr:rowOff>38100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2334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82</xdr:row>
      <xdr:rowOff>0</xdr:rowOff>
    </xdr:from>
    <xdr:to>
      <xdr:col>19</xdr:col>
      <xdr:colOff>609600</xdr:colOff>
      <xdr:row>101</xdr:row>
      <xdr:rowOff>38100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6144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17</xdr:row>
      <xdr:rowOff>0</xdr:rowOff>
    </xdr:from>
    <xdr:to>
      <xdr:col>31</xdr:col>
      <xdr:colOff>609600</xdr:colOff>
      <xdr:row>36</xdr:row>
      <xdr:rowOff>38100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0" y="3762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39</xdr:row>
      <xdr:rowOff>0</xdr:rowOff>
    </xdr:from>
    <xdr:to>
      <xdr:col>31</xdr:col>
      <xdr:colOff>609600</xdr:colOff>
      <xdr:row>58</xdr:row>
      <xdr:rowOff>38100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0" y="7953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60</xdr:row>
      <xdr:rowOff>0</xdr:rowOff>
    </xdr:from>
    <xdr:to>
      <xdr:col>31</xdr:col>
      <xdr:colOff>609600</xdr:colOff>
      <xdr:row>79</xdr:row>
      <xdr:rowOff>38100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0" y="1195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81</xdr:row>
      <xdr:rowOff>0</xdr:rowOff>
    </xdr:from>
    <xdr:to>
      <xdr:col>31</xdr:col>
      <xdr:colOff>609600</xdr:colOff>
      <xdr:row>100</xdr:row>
      <xdr:rowOff>38100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0" y="1595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103</xdr:row>
      <xdr:rowOff>0</xdr:rowOff>
    </xdr:from>
    <xdr:to>
      <xdr:col>31</xdr:col>
      <xdr:colOff>609600</xdr:colOff>
      <xdr:row>122</xdr:row>
      <xdr:rowOff>38100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0" y="20145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15</xdr:row>
      <xdr:rowOff>0</xdr:rowOff>
    </xdr:from>
    <xdr:to>
      <xdr:col>19</xdr:col>
      <xdr:colOff>0</xdr:colOff>
      <xdr:row>34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32861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19</xdr:col>
      <xdr:colOff>0</xdr:colOff>
      <xdr:row>54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70961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56</xdr:row>
      <xdr:rowOff>0</xdr:rowOff>
    </xdr:from>
    <xdr:to>
      <xdr:col>19</xdr:col>
      <xdr:colOff>0</xdr:colOff>
      <xdr:row>75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0966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1009650</xdr:colOff>
      <xdr:row>10</xdr:row>
      <xdr:rowOff>0</xdr:rowOff>
    </xdr:from>
    <xdr:to>
      <xdr:col>5</xdr:col>
      <xdr:colOff>1266825</xdr:colOff>
      <xdr:row>29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905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1409700</xdr:colOff>
      <xdr:row>30</xdr:row>
      <xdr:rowOff>9525</xdr:rowOff>
    </xdr:from>
    <xdr:to>
      <xdr:col>5</xdr:col>
      <xdr:colOff>1666875</xdr:colOff>
      <xdr:row>49</xdr:row>
      <xdr:rowOff>47625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57245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1323975</xdr:colOff>
      <xdr:row>49</xdr:row>
      <xdr:rowOff>180975</xdr:rowOff>
    </xdr:from>
    <xdr:to>
      <xdr:col>5</xdr:col>
      <xdr:colOff>1581150</xdr:colOff>
      <xdr:row>69</xdr:row>
      <xdr:rowOff>28575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95154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1438275</xdr:colOff>
      <xdr:row>70</xdr:row>
      <xdr:rowOff>9525</xdr:rowOff>
    </xdr:from>
    <xdr:to>
      <xdr:col>5</xdr:col>
      <xdr:colOff>1695450</xdr:colOff>
      <xdr:row>89</xdr:row>
      <xdr:rowOff>47625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33445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1104900</xdr:colOff>
      <xdr:row>89</xdr:row>
      <xdr:rowOff>133350</xdr:rowOff>
    </xdr:from>
    <xdr:to>
      <xdr:col>5</xdr:col>
      <xdr:colOff>1362075</xdr:colOff>
      <xdr:row>108</xdr:row>
      <xdr:rowOff>171450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70878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47625</xdr:colOff>
      <xdr:row>31</xdr:row>
      <xdr:rowOff>104775</xdr:rowOff>
    </xdr:from>
    <xdr:to>
      <xdr:col>17</xdr:col>
      <xdr:colOff>304800</xdr:colOff>
      <xdr:row>50</xdr:row>
      <xdr:rowOff>142875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17550" y="60102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1628775</xdr:colOff>
      <xdr:row>53</xdr:row>
      <xdr:rowOff>9525</xdr:rowOff>
    </xdr:from>
    <xdr:to>
      <xdr:col>17</xdr:col>
      <xdr:colOff>142875</xdr:colOff>
      <xdr:row>72</xdr:row>
      <xdr:rowOff>47625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5625" y="101060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1628775</xdr:colOff>
      <xdr:row>73</xdr:row>
      <xdr:rowOff>142875</xdr:rowOff>
    </xdr:from>
    <xdr:to>
      <xdr:col>17</xdr:col>
      <xdr:colOff>142875</xdr:colOff>
      <xdr:row>92</xdr:row>
      <xdr:rowOff>180975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5625" y="14049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1704975</xdr:colOff>
      <xdr:row>94</xdr:row>
      <xdr:rowOff>114300</xdr:rowOff>
    </xdr:from>
    <xdr:to>
      <xdr:col>17</xdr:col>
      <xdr:colOff>219075</xdr:colOff>
      <xdr:row>113</xdr:row>
      <xdr:rowOff>152400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1825" y="180213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257175</xdr:colOff>
      <xdr:row>30</xdr:row>
      <xdr:rowOff>38100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9925" y="2095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762000</xdr:colOff>
      <xdr:row>6</xdr:row>
      <xdr:rowOff>123825</xdr:rowOff>
    </xdr:from>
    <xdr:to>
      <xdr:col>10</xdr:col>
      <xdr:colOff>2762250</xdr:colOff>
      <xdr:row>25</xdr:row>
      <xdr:rowOff>161925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0" y="12668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752475</xdr:colOff>
      <xdr:row>26</xdr:row>
      <xdr:rowOff>95250</xdr:rowOff>
    </xdr:from>
    <xdr:to>
      <xdr:col>10</xdr:col>
      <xdr:colOff>2752725</xdr:colOff>
      <xdr:row>45</xdr:row>
      <xdr:rowOff>133350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7075" y="50482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876300</xdr:colOff>
      <xdr:row>46</xdr:row>
      <xdr:rowOff>133350</xdr:rowOff>
    </xdr:from>
    <xdr:to>
      <xdr:col>10</xdr:col>
      <xdr:colOff>2876550</xdr:colOff>
      <xdr:row>65</xdr:row>
      <xdr:rowOff>171450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0900" y="88963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952500</xdr:colOff>
      <xdr:row>67</xdr:row>
      <xdr:rowOff>28575</xdr:rowOff>
    </xdr:from>
    <xdr:to>
      <xdr:col>10</xdr:col>
      <xdr:colOff>2952750</xdr:colOff>
      <xdr:row>86</xdr:row>
      <xdr:rowOff>66675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00" y="127920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904875</xdr:colOff>
      <xdr:row>87</xdr:row>
      <xdr:rowOff>19050</xdr:rowOff>
    </xdr:from>
    <xdr:to>
      <xdr:col>10</xdr:col>
      <xdr:colOff>2905125</xdr:colOff>
      <xdr:row>106</xdr:row>
      <xdr:rowOff>57150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9475" y="165925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8</xdr:col>
      <xdr:colOff>0</xdr:colOff>
      <xdr:row>25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43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8</xdr:col>
      <xdr:colOff>0</xdr:colOff>
      <xdr:row>46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5143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8</xdr:col>
      <xdr:colOff>0</xdr:colOff>
      <xdr:row>67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8</xdr:col>
      <xdr:colOff>0</xdr:colOff>
      <xdr:row>87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2954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8</xdr:col>
      <xdr:colOff>0</xdr:colOff>
      <xdr:row>108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6954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8</xdr:col>
      <xdr:colOff>838200</xdr:colOff>
      <xdr:row>28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714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838200</xdr:colOff>
      <xdr:row>48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5524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8</xdr:col>
      <xdr:colOff>838200</xdr:colOff>
      <xdr:row>68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9334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69</xdr:row>
      <xdr:rowOff>0</xdr:rowOff>
    </xdr:from>
    <xdr:to>
      <xdr:col>8</xdr:col>
      <xdr:colOff>838200</xdr:colOff>
      <xdr:row>88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144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8</xdr:col>
      <xdr:colOff>838200</xdr:colOff>
      <xdr:row>108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6954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16</xdr:col>
      <xdr:colOff>3162300</xdr:colOff>
      <xdr:row>29</xdr:row>
      <xdr:rowOff>38100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8700" y="1905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16</xdr:col>
      <xdr:colOff>3162300</xdr:colOff>
      <xdr:row>50</xdr:row>
      <xdr:rowOff>38100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8700" y="5905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16</xdr:col>
      <xdr:colOff>3162300</xdr:colOff>
      <xdr:row>71</xdr:row>
      <xdr:rowOff>38100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8700" y="9906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72</xdr:row>
      <xdr:rowOff>0</xdr:rowOff>
    </xdr:from>
    <xdr:to>
      <xdr:col>16</xdr:col>
      <xdr:colOff>3162300</xdr:colOff>
      <xdr:row>91</xdr:row>
      <xdr:rowOff>38100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8700" y="13716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92</xdr:row>
      <xdr:rowOff>0</xdr:rowOff>
    </xdr:from>
    <xdr:to>
      <xdr:col>16</xdr:col>
      <xdr:colOff>3162300</xdr:colOff>
      <xdr:row>111</xdr:row>
      <xdr:rowOff>38100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8700" y="17526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25</xdr:col>
      <xdr:colOff>838200</xdr:colOff>
      <xdr:row>40</xdr:row>
      <xdr:rowOff>38100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0" y="4000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41</xdr:row>
      <xdr:rowOff>0</xdr:rowOff>
    </xdr:from>
    <xdr:to>
      <xdr:col>26</xdr:col>
      <xdr:colOff>838200</xdr:colOff>
      <xdr:row>60</xdr:row>
      <xdr:rowOff>38100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0650" y="78105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62</xdr:row>
      <xdr:rowOff>0</xdr:rowOff>
    </xdr:from>
    <xdr:to>
      <xdr:col>26</xdr:col>
      <xdr:colOff>838200</xdr:colOff>
      <xdr:row>81</xdr:row>
      <xdr:rowOff>38100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0650" y="11811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82</xdr:row>
      <xdr:rowOff>0</xdr:rowOff>
    </xdr:from>
    <xdr:to>
      <xdr:col>26</xdr:col>
      <xdr:colOff>838200</xdr:colOff>
      <xdr:row>101</xdr:row>
      <xdr:rowOff>38100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0650" y="15621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102</xdr:row>
      <xdr:rowOff>0</xdr:rowOff>
    </xdr:from>
    <xdr:to>
      <xdr:col>26</xdr:col>
      <xdr:colOff>838200</xdr:colOff>
      <xdr:row>121</xdr:row>
      <xdr:rowOff>38100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0650" y="194310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247650</xdr:colOff>
      <xdr:row>48</xdr:row>
      <xdr:rowOff>76200</xdr:rowOff>
    </xdr:from>
    <xdr:to>
      <xdr:col>20</xdr:col>
      <xdr:colOff>933450</xdr:colOff>
      <xdr:row>67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50050" y="97440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76200</xdr:colOff>
      <xdr:row>69</xdr:row>
      <xdr:rowOff>85725</xdr:rowOff>
    </xdr:from>
    <xdr:to>
      <xdr:col>20</xdr:col>
      <xdr:colOff>762000</xdr:colOff>
      <xdr:row>88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8600" y="137541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400050</xdr:colOff>
      <xdr:row>91</xdr:row>
      <xdr:rowOff>123825</xdr:rowOff>
    </xdr:from>
    <xdr:to>
      <xdr:col>20</xdr:col>
      <xdr:colOff>1085850</xdr:colOff>
      <xdr:row>110</xdr:row>
      <xdr:rowOff>161925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179832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21</xdr:col>
      <xdr:colOff>685800</xdr:colOff>
      <xdr:row>132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2550" y="22050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135</xdr:row>
      <xdr:rowOff>0</xdr:rowOff>
    </xdr:from>
    <xdr:to>
      <xdr:col>21</xdr:col>
      <xdr:colOff>685800</xdr:colOff>
      <xdr:row>154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2550" y="26241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15</xdr:row>
      <xdr:rowOff>0</xdr:rowOff>
    </xdr:from>
    <xdr:to>
      <xdr:col>31</xdr:col>
      <xdr:colOff>685800</xdr:colOff>
      <xdr:row>34</xdr:row>
      <xdr:rowOff>38100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4050" y="3381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38</xdr:row>
      <xdr:rowOff>0</xdr:rowOff>
    </xdr:from>
    <xdr:to>
      <xdr:col>31</xdr:col>
      <xdr:colOff>685800</xdr:colOff>
      <xdr:row>57</xdr:row>
      <xdr:rowOff>38100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4050" y="776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1171575</xdr:colOff>
      <xdr:row>58</xdr:row>
      <xdr:rowOff>28575</xdr:rowOff>
    </xdr:from>
    <xdr:to>
      <xdr:col>31</xdr:col>
      <xdr:colOff>657225</xdr:colOff>
      <xdr:row>77</xdr:row>
      <xdr:rowOff>66675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75475" y="116014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107</xdr:row>
      <xdr:rowOff>114300</xdr:rowOff>
    </xdr:from>
    <xdr:to>
      <xdr:col>31</xdr:col>
      <xdr:colOff>800100</xdr:colOff>
      <xdr:row>126</xdr:row>
      <xdr:rowOff>152400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210216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80</xdr:row>
      <xdr:rowOff>0</xdr:rowOff>
    </xdr:from>
    <xdr:to>
      <xdr:col>31</xdr:col>
      <xdr:colOff>685800</xdr:colOff>
      <xdr:row>99</xdr:row>
      <xdr:rowOff>38100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4050" y="1576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17</xdr:row>
      <xdr:rowOff>0</xdr:rowOff>
    </xdr:from>
    <xdr:to>
      <xdr:col>11</xdr:col>
      <xdr:colOff>104775</xdr:colOff>
      <xdr:row>36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3337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11</xdr:col>
      <xdr:colOff>104775</xdr:colOff>
      <xdr:row>59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77152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63</xdr:row>
      <xdr:rowOff>0</xdr:rowOff>
    </xdr:from>
    <xdr:to>
      <xdr:col>11</xdr:col>
      <xdr:colOff>104775</xdr:colOff>
      <xdr:row>82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120967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84</xdr:row>
      <xdr:rowOff>0</xdr:rowOff>
    </xdr:from>
    <xdr:to>
      <xdr:col>11</xdr:col>
      <xdr:colOff>104775</xdr:colOff>
      <xdr:row>103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160972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106</xdr:row>
      <xdr:rowOff>0</xdr:rowOff>
    </xdr:from>
    <xdr:to>
      <xdr:col>11</xdr:col>
      <xdr:colOff>104775</xdr:colOff>
      <xdr:row>125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202882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514350</xdr:colOff>
      <xdr:row>24</xdr:row>
      <xdr:rowOff>28575</xdr:rowOff>
    </xdr:from>
    <xdr:to>
      <xdr:col>24</xdr:col>
      <xdr:colOff>514350</xdr:colOff>
      <xdr:row>43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512445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476250</xdr:colOff>
      <xdr:row>44</xdr:row>
      <xdr:rowOff>9525</xdr:rowOff>
    </xdr:from>
    <xdr:to>
      <xdr:col>24</xdr:col>
      <xdr:colOff>476250</xdr:colOff>
      <xdr:row>63</xdr:row>
      <xdr:rowOff>47625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89154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523875</xdr:colOff>
      <xdr:row>64</xdr:row>
      <xdr:rowOff>114300</xdr:rowOff>
    </xdr:from>
    <xdr:to>
      <xdr:col>24</xdr:col>
      <xdr:colOff>523875</xdr:colOff>
      <xdr:row>83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5" y="128301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25</xdr:col>
      <xdr:colOff>0</xdr:colOff>
      <xdr:row>104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16716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25</xdr:col>
      <xdr:colOff>0</xdr:colOff>
      <xdr:row>124</xdr:row>
      <xdr:rowOff>38100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0" y="20526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17</xdr:row>
      <xdr:rowOff>0</xdr:rowOff>
    </xdr:from>
    <xdr:to>
      <xdr:col>45</xdr:col>
      <xdr:colOff>0</xdr:colOff>
      <xdr:row>36</xdr:row>
      <xdr:rowOff>38100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0" y="3762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38</xdr:row>
      <xdr:rowOff>0</xdr:rowOff>
    </xdr:from>
    <xdr:to>
      <xdr:col>45</xdr:col>
      <xdr:colOff>0</xdr:colOff>
      <xdr:row>57</xdr:row>
      <xdr:rowOff>38100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0" y="776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58</xdr:row>
      <xdr:rowOff>0</xdr:rowOff>
    </xdr:from>
    <xdr:to>
      <xdr:col>45</xdr:col>
      <xdr:colOff>0</xdr:colOff>
      <xdr:row>77</xdr:row>
      <xdr:rowOff>38100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0" y="1157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80</xdr:row>
      <xdr:rowOff>0</xdr:rowOff>
    </xdr:from>
    <xdr:to>
      <xdr:col>45</xdr:col>
      <xdr:colOff>0</xdr:colOff>
      <xdr:row>99</xdr:row>
      <xdr:rowOff>38100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0" y="1576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101</xdr:row>
      <xdr:rowOff>0</xdr:rowOff>
    </xdr:from>
    <xdr:to>
      <xdr:col>45</xdr:col>
      <xdr:colOff>0</xdr:colOff>
      <xdr:row>120</xdr:row>
      <xdr:rowOff>38100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0" y="1976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16</xdr:row>
      <xdr:rowOff>0</xdr:rowOff>
    </xdr:from>
    <xdr:to>
      <xdr:col>20</xdr:col>
      <xdr:colOff>952500</xdr:colOff>
      <xdr:row>35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0" y="3571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20</xdr:col>
      <xdr:colOff>952500</xdr:colOff>
      <xdr:row>58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0" y="7953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61</xdr:row>
      <xdr:rowOff>0</xdr:rowOff>
    </xdr:from>
    <xdr:to>
      <xdr:col>20</xdr:col>
      <xdr:colOff>952500</xdr:colOff>
      <xdr:row>80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0" y="1214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83</xdr:row>
      <xdr:rowOff>0</xdr:rowOff>
    </xdr:from>
    <xdr:to>
      <xdr:col>20</xdr:col>
      <xdr:colOff>952500</xdr:colOff>
      <xdr:row>102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0" y="16335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104</xdr:row>
      <xdr:rowOff>0</xdr:rowOff>
    </xdr:from>
    <xdr:to>
      <xdr:col>20</xdr:col>
      <xdr:colOff>952500</xdr:colOff>
      <xdr:row>123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0" y="20335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16</xdr:row>
      <xdr:rowOff>0</xdr:rowOff>
    </xdr:from>
    <xdr:to>
      <xdr:col>29</xdr:col>
      <xdr:colOff>952500</xdr:colOff>
      <xdr:row>35</xdr:row>
      <xdr:rowOff>38100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75" y="3571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30</xdr:col>
      <xdr:colOff>952500</xdr:colOff>
      <xdr:row>57</xdr:row>
      <xdr:rowOff>38100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0350" y="776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59</xdr:row>
      <xdr:rowOff>0</xdr:rowOff>
    </xdr:from>
    <xdr:to>
      <xdr:col>30</xdr:col>
      <xdr:colOff>952500</xdr:colOff>
      <xdr:row>78</xdr:row>
      <xdr:rowOff>38100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0350" y="11763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80</xdr:row>
      <xdr:rowOff>0</xdr:rowOff>
    </xdr:from>
    <xdr:to>
      <xdr:col>30</xdr:col>
      <xdr:colOff>952500</xdr:colOff>
      <xdr:row>99</xdr:row>
      <xdr:rowOff>38100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0350" y="1576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100</xdr:row>
      <xdr:rowOff>0</xdr:rowOff>
    </xdr:from>
    <xdr:to>
      <xdr:col>30</xdr:col>
      <xdr:colOff>952500</xdr:colOff>
      <xdr:row>119</xdr:row>
      <xdr:rowOff>38100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0350" y="1957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228600</xdr:colOff>
      <xdr:row>15</xdr:row>
      <xdr:rowOff>171450</xdr:rowOff>
    </xdr:from>
    <xdr:to>
      <xdr:col>40</xdr:col>
      <xdr:colOff>47625</xdr:colOff>
      <xdr:row>35</xdr:row>
      <xdr:rowOff>19050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0225" y="35528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247650</xdr:colOff>
      <xdr:row>37</xdr:row>
      <xdr:rowOff>114300</xdr:rowOff>
    </xdr:from>
    <xdr:to>
      <xdr:col>40</xdr:col>
      <xdr:colOff>66675</xdr:colOff>
      <xdr:row>56</xdr:row>
      <xdr:rowOff>152400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19275" y="76866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266700</xdr:colOff>
      <xdr:row>58</xdr:row>
      <xdr:rowOff>171450</xdr:rowOff>
    </xdr:from>
    <xdr:to>
      <xdr:col>40</xdr:col>
      <xdr:colOff>85725</xdr:colOff>
      <xdr:row>78</xdr:row>
      <xdr:rowOff>19050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38325" y="117443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304800</xdr:colOff>
      <xdr:row>79</xdr:row>
      <xdr:rowOff>0</xdr:rowOff>
    </xdr:from>
    <xdr:to>
      <xdr:col>40</xdr:col>
      <xdr:colOff>123825</xdr:colOff>
      <xdr:row>98</xdr:row>
      <xdr:rowOff>38100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76425" y="15573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257175</xdr:colOff>
      <xdr:row>99</xdr:row>
      <xdr:rowOff>9525</xdr:rowOff>
    </xdr:from>
    <xdr:to>
      <xdr:col>40</xdr:col>
      <xdr:colOff>76200</xdr:colOff>
      <xdr:row>118</xdr:row>
      <xdr:rowOff>47625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0" y="19392900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0</xdr:colOff>
      <xdr:row>19</xdr:row>
      <xdr:rowOff>0</xdr:rowOff>
    </xdr:from>
    <xdr:to>
      <xdr:col>50</xdr:col>
      <xdr:colOff>952500</xdr:colOff>
      <xdr:row>38</xdr:row>
      <xdr:rowOff>38100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9850" y="4143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0</xdr:colOff>
      <xdr:row>40</xdr:row>
      <xdr:rowOff>0</xdr:rowOff>
    </xdr:from>
    <xdr:to>
      <xdr:col>50</xdr:col>
      <xdr:colOff>952500</xdr:colOff>
      <xdr:row>59</xdr:row>
      <xdr:rowOff>38100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9850" y="814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0</xdr:colOff>
      <xdr:row>61</xdr:row>
      <xdr:rowOff>0</xdr:rowOff>
    </xdr:from>
    <xdr:to>
      <xdr:col>50</xdr:col>
      <xdr:colOff>952500</xdr:colOff>
      <xdr:row>80</xdr:row>
      <xdr:rowOff>38100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9850" y="1214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0</xdr:colOff>
      <xdr:row>81</xdr:row>
      <xdr:rowOff>0</xdr:rowOff>
    </xdr:from>
    <xdr:to>
      <xdr:col>50</xdr:col>
      <xdr:colOff>952500</xdr:colOff>
      <xdr:row>100</xdr:row>
      <xdr:rowOff>38100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9850" y="1595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0</xdr:colOff>
      <xdr:row>101</xdr:row>
      <xdr:rowOff>0</xdr:rowOff>
    </xdr:from>
    <xdr:to>
      <xdr:col>50</xdr:col>
      <xdr:colOff>952500</xdr:colOff>
      <xdr:row>120</xdr:row>
      <xdr:rowOff>38100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9850" y="1976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16</xdr:row>
      <xdr:rowOff>0</xdr:rowOff>
    </xdr:from>
    <xdr:to>
      <xdr:col>19</xdr:col>
      <xdr:colOff>647700</xdr:colOff>
      <xdr:row>35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25" y="3571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38</xdr:row>
      <xdr:rowOff>0</xdr:rowOff>
    </xdr:from>
    <xdr:to>
      <xdr:col>19</xdr:col>
      <xdr:colOff>647700</xdr:colOff>
      <xdr:row>57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25" y="776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60</xdr:row>
      <xdr:rowOff>0</xdr:rowOff>
    </xdr:from>
    <xdr:to>
      <xdr:col>19</xdr:col>
      <xdr:colOff>647700</xdr:colOff>
      <xdr:row>79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25" y="1195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81</xdr:row>
      <xdr:rowOff>0</xdr:rowOff>
    </xdr:from>
    <xdr:to>
      <xdr:col>19</xdr:col>
      <xdr:colOff>647700</xdr:colOff>
      <xdr:row>100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25" y="1595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103</xdr:row>
      <xdr:rowOff>0</xdr:rowOff>
    </xdr:from>
    <xdr:to>
      <xdr:col>19</xdr:col>
      <xdr:colOff>647700</xdr:colOff>
      <xdr:row>122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5125" y="20145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30</xdr:col>
      <xdr:colOff>647700</xdr:colOff>
      <xdr:row>36</xdr:row>
      <xdr:rowOff>38100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51550" y="3762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30</xdr:col>
      <xdr:colOff>647700</xdr:colOff>
      <xdr:row>60</xdr:row>
      <xdr:rowOff>38100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51550" y="833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61</xdr:row>
      <xdr:rowOff>0</xdr:rowOff>
    </xdr:from>
    <xdr:to>
      <xdr:col>30</xdr:col>
      <xdr:colOff>647700</xdr:colOff>
      <xdr:row>80</xdr:row>
      <xdr:rowOff>38100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51550" y="1214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82</xdr:row>
      <xdr:rowOff>0</xdr:rowOff>
    </xdr:from>
    <xdr:to>
      <xdr:col>30</xdr:col>
      <xdr:colOff>647700</xdr:colOff>
      <xdr:row>101</xdr:row>
      <xdr:rowOff>38100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51550" y="16144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102</xdr:row>
      <xdr:rowOff>0</xdr:rowOff>
    </xdr:from>
    <xdr:to>
      <xdr:col>30</xdr:col>
      <xdr:colOff>647700</xdr:colOff>
      <xdr:row>121</xdr:row>
      <xdr:rowOff>38100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51550" y="19954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17</xdr:row>
      <xdr:rowOff>0</xdr:rowOff>
    </xdr:from>
    <xdr:to>
      <xdr:col>41</xdr:col>
      <xdr:colOff>647700</xdr:colOff>
      <xdr:row>36</xdr:row>
      <xdr:rowOff>38100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7975" y="3762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38</xdr:row>
      <xdr:rowOff>0</xdr:rowOff>
    </xdr:from>
    <xdr:to>
      <xdr:col>41</xdr:col>
      <xdr:colOff>647700</xdr:colOff>
      <xdr:row>57</xdr:row>
      <xdr:rowOff>38100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7975" y="776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1104900</xdr:colOff>
      <xdr:row>101</xdr:row>
      <xdr:rowOff>152400</xdr:rowOff>
    </xdr:from>
    <xdr:to>
      <xdr:col>41</xdr:col>
      <xdr:colOff>542925</xdr:colOff>
      <xdr:row>121</xdr:row>
      <xdr:rowOff>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0" y="199167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58</xdr:row>
      <xdr:rowOff>0</xdr:rowOff>
    </xdr:from>
    <xdr:to>
      <xdr:col>41</xdr:col>
      <xdr:colOff>647700</xdr:colOff>
      <xdr:row>77</xdr:row>
      <xdr:rowOff>38100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7975" y="1157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78</xdr:row>
      <xdr:rowOff>0</xdr:rowOff>
    </xdr:from>
    <xdr:to>
      <xdr:col>41</xdr:col>
      <xdr:colOff>647700</xdr:colOff>
      <xdr:row>97</xdr:row>
      <xdr:rowOff>38100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7975" y="1538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18</xdr:row>
      <xdr:rowOff>0</xdr:rowOff>
    </xdr:from>
    <xdr:to>
      <xdr:col>51</xdr:col>
      <xdr:colOff>647700</xdr:colOff>
      <xdr:row>37</xdr:row>
      <xdr:rowOff>38100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54725" y="395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39</xdr:row>
      <xdr:rowOff>0</xdr:rowOff>
    </xdr:from>
    <xdr:to>
      <xdr:col>51</xdr:col>
      <xdr:colOff>647700</xdr:colOff>
      <xdr:row>58</xdr:row>
      <xdr:rowOff>38100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54725" y="7953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60</xdr:row>
      <xdr:rowOff>0</xdr:rowOff>
    </xdr:from>
    <xdr:to>
      <xdr:col>51</xdr:col>
      <xdr:colOff>647700</xdr:colOff>
      <xdr:row>79</xdr:row>
      <xdr:rowOff>38100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54725" y="1195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80</xdr:row>
      <xdr:rowOff>0</xdr:rowOff>
    </xdr:from>
    <xdr:to>
      <xdr:col>51</xdr:col>
      <xdr:colOff>647700</xdr:colOff>
      <xdr:row>99</xdr:row>
      <xdr:rowOff>38100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54725" y="1576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0</xdr:colOff>
      <xdr:row>101</xdr:row>
      <xdr:rowOff>0</xdr:rowOff>
    </xdr:from>
    <xdr:to>
      <xdr:col>51</xdr:col>
      <xdr:colOff>647700</xdr:colOff>
      <xdr:row>120</xdr:row>
      <xdr:rowOff>38100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54725" y="1976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18</xdr:row>
      <xdr:rowOff>0</xdr:rowOff>
    </xdr:from>
    <xdr:to>
      <xdr:col>10</xdr:col>
      <xdr:colOff>104775</xdr:colOff>
      <xdr:row>37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95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10</xdr:col>
      <xdr:colOff>104775</xdr:colOff>
      <xdr:row>58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7953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60</xdr:row>
      <xdr:rowOff>0</xdr:rowOff>
    </xdr:from>
    <xdr:to>
      <xdr:col>10</xdr:col>
      <xdr:colOff>104775</xdr:colOff>
      <xdr:row>79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195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80</xdr:row>
      <xdr:rowOff>0</xdr:rowOff>
    </xdr:from>
    <xdr:to>
      <xdr:col>10</xdr:col>
      <xdr:colOff>104775</xdr:colOff>
      <xdr:row>99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576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101</xdr:row>
      <xdr:rowOff>0</xdr:rowOff>
    </xdr:from>
    <xdr:to>
      <xdr:col>10</xdr:col>
      <xdr:colOff>104775</xdr:colOff>
      <xdr:row>120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9764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16</xdr:row>
      <xdr:rowOff>0</xdr:rowOff>
    </xdr:from>
    <xdr:to>
      <xdr:col>21</xdr:col>
      <xdr:colOff>104775</xdr:colOff>
      <xdr:row>35</xdr:row>
      <xdr:rowOff>38100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200" y="3571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37</xdr:row>
      <xdr:rowOff>0</xdr:rowOff>
    </xdr:from>
    <xdr:to>
      <xdr:col>21</xdr:col>
      <xdr:colOff>104775</xdr:colOff>
      <xdr:row>56</xdr:row>
      <xdr:rowOff>38100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200" y="7572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58</xdr:row>
      <xdr:rowOff>0</xdr:rowOff>
    </xdr:from>
    <xdr:to>
      <xdr:col>21</xdr:col>
      <xdr:colOff>104775</xdr:colOff>
      <xdr:row>77</xdr:row>
      <xdr:rowOff>38100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200" y="1157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79</xdr:row>
      <xdr:rowOff>0</xdr:rowOff>
    </xdr:from>
    <xdr:to>
      <xdr:col>21</xdr:col>
      <xdr:colOff>104775</xdr:colOff>
      <xdr:row>98</xdr:row>
      <xdr:rowOff>38100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200" y="15573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100</xdr:row>
      <xdr:rowOff>0</xdr:rowOff>
    </xdr:from>
    <xdr:to>
      <xdr:col>21</xdr:col>
      <xdr:colOff>104775</xdr:colOff>
      <xdr:row>119</xdr:row>
      <xdr:rowOff>38100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200" y="19573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14</xdr:row>
      <xdr:rowOff>0</xdr:rowOff>
    </xdr:from>
    <xdr:to>
      <xdr:col>18</xdr:col>
      <xdr:colOff>0</xdr:colOff>
      <xdr:row>33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190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0</xdr:colOff>
      <xdr:row>54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191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0</xdr:colOff>
      <xdr:row>76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382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18</xdr:col>
      <xdr:colOff>0</xdr:colOff>
      <xdr:row>96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51923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18</xdr:col>
      <xdr:colOff>0</xdr:colOff>
      <xdr:row>117</xdr:row>
      <xdr:rowOff>38100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919287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7</xdr:row>
      <xdr:rowOff>0</xdr:rowOff>
    </xdr:from>
    <xdr:to>
      <xdr:col>27</xdr:col>
      <xdr:colOff>685800</xdr:colOff>
      <xdr:row>26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621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27</xdr:col>
      <xdr:colOff>685800</xdr:colOff>
      <xdr:row>46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5721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47</xdr:row>
      <xdr:rowOff>0</xdr:rowOff>
    </xdr:from>
    <xdr:to>
      <xdr:col>29</xdr:col>
      <xdr:colOff>685800</xdr:colOff>
      <xdr:row>66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3821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67</xdr:row>
      <xdr:rowOff>0</xdr:rowOff>
    </xdr:from>
    <xdr:to>
      <xdr:col>29</xdr:col>
      <xdr:colOff>685800</xdr:colOff>
      <xdr:row>86</xdr:row>
      <xdr:rowOff>38100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1921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87</xdr:row>
      <xdr:rowOff>0</xdr:rowOff>
    </xdr:from>
    <xdr:to>
      <xdr:col>29</xdr:col>
      <xdr:colOff>685800</xdr:colOff>
      <xdr:row>106</xdr:row>
      <xdr:rowOff>38100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0021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6</xdr:row>
      <xdr:rowOff>0</xdr:rowOff>
    </xdr:from>
    <xdr:to>
      <xdr:col>42</xdr:col>
      <xdr:colOff>685800</xdr:colOff>
      <xdr:row>25</xdr:row>
      <xdr:rowOff>38100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5716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28</xdr:row>
      <xdr:rowOff>0</xdr:rowOff>
    </xdr:from>
    <xdr:to>
      <xdr:col>42</xdr:col>
      <xdr:colOff>685800</xdr:colOff>
      <xdr:row>47</xdr:row>
      <xdr:rowOff>38100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57626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49</xdr:row>
      <xdr:rowOff>0</xdr:rowOff>
    </xdr:from>
    <xdr:to>
      <xdr:col>42</xdr:col>
      <xdr:colOff>685800</xdr:colOff>
      <xdr:row>68</xdr:row>
      <xdr:rowOff>38100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97631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69</xdr:row>
      <xdr:rowOff>0</xdr:rowOff>
    </xdr:from>
    <xdr:to>
      <xdr:col>42</xdr:col>
      <xdr:colOff>685800</xdr:colOff>
      <xdr:row>88</xdr:row>
      <xdr:rowOff>38100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35731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90</xdr:row>
      <xdr:rowOff>0</xdr:rowOff>
    </xdr:from>
    <xdr:to>
      <xdr:col>42</xdr:col>
      <xdr:colOff>685800</xdr:colOff>
      <xdr:row>109</xdr:row>
      <xdr:rowOff>38100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573625"/>
          <a:ext cx="54864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7"/>
  <sheetViews>
    <sheetView topLeftCell="A73" workbookViewId="0">
      <selection sqref="A1:XFD12"/>
    </sheetView>
  </sheetViews>
  <sheetFormatPr defaultColWidth="18.28515625" defaultRowHeight="15" x14ac:dyDescent="0.25"/>
  <cols>
    <col min="1" max="16384" width="18.28515625" style="2"/>
  </cols>
  <sheetData>
    <row r="1" spans="1:31" s="3" customFormat="1" x14ac:dyDescent="0.25">
      <c r="B1" s="3" t="s">
        <v>11</v>
      </c>
      <c r="L1" s="3" t="s">
        <v>22</v>
      </c>
      <c r="V1" s="3" t="s">
        <v>33</v>
      </c>
    </row>
    <row r="2" spans="1:31" s="3" customFormat="1" ht="46.5" customHeight="1" x14ac:dyDescent="0.25">
      <c r="A2" s="3" t="s">
        <v>0</v>
      </c>
      <c r="B2" s="3" t="s">
        <v>13</v>
      </c>
      <c r="C2" s="3" t="s">
        <v>12</v>
      </c>
      <c r="D2" s="3" t="s">
        <v>14</v>
      </c>
      <c r="E2" s="3" t="s">
        <v>17</v>
      </c>
      <c r="F2" s="3" t="s">
        <v>15</v>
      </c>
      <c r="G2" s="3" t="s">
        <v>16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23</v>
      </c>
      <c r="M2" s="3" t="s">
        <v>24</v>
      </c>
      <c r="N2" s="3" t="s">
        <v>25</v>
      </c>
      <c r="O2" s="3" t="s">
        <v>26</v>
      </c>
      <c r="P2" s="3" t="s">
        <v>27</v>
      </c>
      <c r="Q2" s="3" t="s">
        <v>28</v>
      </c>
      <c r="R2" s="3" t="s">
        <v>29</v>
      </c>
      <c r="S2" s="3" t="s">
        <v>30</v>
      </c>
      <c r="T2" s="3" t="s">
        <v>31</v>
      </c>
      <c r="U2" s="3" t="s">
        <v>32</v>
      </c>
      <c r="V2" s="3" t="s">
        <v>34</v>
      </c>
      <c r="W2" s="3" t="s">
        <v>35</v>
      </c>
      <c r="X2" s="3" t="s">
        <v>36</v>
      </c>
      <c r="Y2" s="3" t="s">
        <v>37</v>
      </c>
      <c r="Z2" s="3" t="s">
        <v>38</v>
      </c>
      <c r="AA2" s="3" t="s">
        <v>39</v>
      </c>
      <c r="AB2" s="3" t="s">
        <v>40</v>
      </c>
      <c r="AC2" s="3" t="s">
        <v>41</v>
      </c>
      <c r="AD2" s="3" t="s">
        <v>42</v>
      </c>
      <c r="AE2" s="3" t="s">
        <v>43</v>
      </c>
    </row>
    <row r="3" spans="1:31" ht="15.75" x14ac:dyDescent="0.25">
      <c r="A3" s="2" t="s">
        <v>1</v>
      </c>
      <c r="B3" s="1">
        <v>91</v>
      </c>
      <c r="C3" s="2">
        <v>87</v>
      </c>
      <c r="D3" s="1">
        <v>107</v>
      </c>
      <c r="E3" s="1">
        <v>95</v>
      </c>
      <c r="F3" s="1">
        <v>112</v>
      </c>
      <c r="G3" s="1">
        <v>95</v>
      </c>
      <c r="H3" s="1">
        <v>87</v>
      </c>
      <c r="I3" s="1">
        <v>94</v>
      </c>
      <c r="J3" s="1">
        <v>119</v>
      </c>
      <c r="K3" s="1">
        <v>81</v>
      </c>
      <c r="L3" s="1">
        <v>231</v>
      </c>
      <c r="M3" s="2">
        <v>152</v>
      </c>
      <c r="N3" s="1">
        <v>301</v>
      </c>
      <c r="O3" s="1">
        <v>191</v>
      </c>
      <c r="P3" s="1">
        <v>356</v>
      </c>
      <c r="Q3" s="1">
        <v>157</v>
      </c>
      <c r="R3" s="1">
        <v>202</v>
      </c>
      <c r="S3" s="1">
        <v>169</v>
      </c>
      <c r="T3" s="1">
        <v>333</v>
      </c>
      <c r="U3" s="1">
        <v>145</v>
      </c>
      <c r="V3" s="2">
        <v>342</v>
      </c>
      <c r="W3" s="2">
        <v>241</v>
      </c>
      <c r="X3" s="1">
        <f>477-60</f>
        <v>417</v>
      </c>
      <c r="Y3" s="1">
        <v>295</v>
      </c>
      <c r="Z3" s="2">
        <v>476</v>
      </c>
      <c r="AA3" s="1">
        <v>237</v>
      </c>
      <c r="AB3" s="1">
        <f>370-60</f>
        <v>310</v>
      </c>
      <c r="AC3" s="1">
        <v>226</v>
      </c>
      <c r="AD3" s="1">
        <f>505-60</f>
        <v>445</v>
      </c>
      <c r="AE3" s="1">
        <v>215</v>
      </c>
    </row>
    <row r="4" spans="1:31" ht="15.75" x14ac:dyDescent="0.25">
      <c r="A4" s="2" t="s">
        <v>10</v>
      </c>
      <c r="B4" s="1">
        <v>102</v>
      </c>
      <c r="C4" s="2">
        <v>83</v>
      </c>
      <c r="D4" s="1">
        <v>103</v>
      </c>
      <c r="E4" s="1">
        <v>89</v>
      </c>
      <c r="F4" s="1">
        <v>96</v>
      </c>
      <c r="G4" s="1">
        <v>74</v>
      </c>
      <c r="H4" s="1">
        <v>107</v>
      </c>
      <c r="I4" s="1">
        <v>67</v>
      </c>
      <c r="J4" s="1">
        <v>99</v>
      </c>
      <c r="K4" s="1">
        <v>105</v>
      </c>
      <c r="L4" s="1">
        <v>276</v>
      </c>
      <c r="M4" s="2">
        <v>143</v>
      </c>
      <c r="N4" s="1">
        <v>288</v>
      </c>
      <c r="O4" s="1">
        <v>169</v>
      </c>
      <c r="P4" s="1">
        <v>255</v>
      </c>
      <c r="Q4" s="1">
        <v>114</v>
      </c>
      <c r="R4" s="1">
        <v>333</v>
      </c>
      <c r="S4" s="1">
        <v>104</v>
      </c>
      <c r="T4" s="1">
        <v>267</v>
      </c>
      <c r="U4" s="1">
        <v>198</v>
      </c>
      <c r="V4" s="2">
        <v>383</v>
      </c>
      <c r="W4" s="2">
        <v>235</v>
      </c>
      <c r="X4" s="1">
        <f>458-60</f>
        <v>398</v>
      </c>
      <c r="Y4" s="1">
        <v>272</v>
      </c>
      <c r="Z4" s="2">
        <v>362</v>
      </c>
      <c r="AA4" s="1">
        <v>193</v>
      </c>
      <c r="AB4" s="1">
        <f>485-60</f>
        <v>425</v>
      </c>
      <c r="AC4" s="1">
        <f>228-60</f>
        <v>168</v>
      </c>
      <c r="AD4" s="1">
        <f>438-60</f>
        <v>378</v>
      </c>
      <c r="AE4" s="1">
        <f>322-60</f>
        <v>262</v>
      </c>
    </row>
    <row r="5" spans="1:31" ht="15.75" x14ac:dyDescent="0.25">
      <c r="A5" s="2" t="s">
        <v>2</v>
      </c>
      <c r="B5" s="1">
        <v>96</v>
      </c>
      <c r="C5" s="2">
        <v>96</v>
      </c>
      <c r="D5" s="1">
        <v>85</v>
      </c>
      <c r="E5" s="1">
        <v>102</v>
      </c>
      <c r="F5" s="1">
        <v>95</v>
      </c>
      <c r="G5" s="1">
        <v>85</v>
      </c>
      <c r="H5" s="1">
        <v>110</v>
      </c>
      <c r="I5" s="1">
        <v>92</v>
      </c>
      <c r="J5" s="1">
        <v>102</v>
      </c>
      <c r="K5" s="1">
        <v>72</v>
      </c>
      <c r="L5" s="1">
        <v>251</v>
      </c>
      <c r="M5" s="2">
        <v>189</v>
      </c>
      <c r="N5" s="1">
        <v>221</v>
      </c>
      <c r="O5" s="1">
        <v>198</v>
      </c>
      <c r="P5" s="1">
        <v>257</v>
      </c>
      <c r="Q5" s="1">
        <v>123</v>
      </c>
      <c r="R5" s="1">
        <v>302</v>
      </c>
      <c r="S5" s="1">
        <v>163</v>
      </c>
      <c r="T5" s="1">
        <v>278</v>
      </c>
      <c r="U5" s="1">
        <v>122</v>
      </c>
      <c r="V5" s="2">
        <v>365</v>
      </c>
      <c r="W5" s="2">
        <v>250</v>
      </c>
      <c r="X5" s="1">
        <f>398-60</f>
        <v>338</v>
      </c>
      <c r="Y5" s="1">
        <v>301</v>
      </c>
      <c r="Z5" s="2">
        <v>374</v>
      </c>
      <c r="AA5" s="1">
        <v>205</v>
      </c>
      <c r="AB5" s="1">
        <f>478-60</f>
        <v>418</v>
      </c>
      <c r="AC5" s="1">
        <v>221</v>
      </c>
      <c r="AD5" s="1">
        <f>442-60</f>
        <v>382</v>
      </c>
      <c r="AE5" s="1">
        <f>244-60</f>
        <v>184</v>
      </c>
    </row>
    <row r="6" spans="1:31" ht="15.75" x14ac:dyDescent="0.25">
      <c r="A6" s="2" t="s">
        <v>3</v>
      </c>
      <c r="B6" s="1">
        <v>88</v>
      </c>
      <c r="C6" s="2">
        <v>87</v>
      </c>
      <c r="D6" s="1">
        <v>118</v>
      </c>
      <c r="E6" s="1">
        <v>88</v>
      </c>
      <c r="F6" s="1">
        <v>86</v>
      </c>
      <c r="G6" s="1">
        <v>100</v>
      </c>
      <c r="H6" s="1">
        <v>95</v>
      </c>
      <c r="I6" s="1">
        <v>84</v>
      </c>
      <c r="J6" s="1">
        <v>117</v>
      </c>
      <c r="K6" s="1">
        <v>87</v>
      </c>
      <c r="L6" s="1">
        <v>229</v>
      </c>
      <c r="M6" s="2">
        <v>161</v>
      </c>
      <c r="N6" s="1">
        <v>334</v>
      </c>
      <c r="O6" s="1">
        <v>164</v>
      </c>
      <c r="P6" s="1">
        <v>228</v>
      </c>
      <c r="Q6" s="1">
        <v>190</v>
      </c>
      <c r="R6" s="1">
        <v>243</v>
      </c>
      <c r="S6" s="1">
        <v>135</v>
      </c>
      <c r="T6" s="1">
        <v>368</v>
      </c>
      <c r="U6" s="1">
        <v>154</v>
      </c>
      <c r="V6" s="2">
        <v>337</v>
      </c>
      <c r="W6" s="2">
        <v>235</v>
      </c>
      <c r="X6" s="1">
        <f>502-60</f>
        <v>442</v>
      </c>
      <c r="Y6" s="1">
        <v>271</v>
      </c>
      <c r="Z6" s="2">
        <v>328</v>
      </c>
      <c r="AA6" s="1">
        <v>284</v>
      </c>
      <c r="AB6" s="1">
        <f>412-60</f>
        <v>352</v>
      </c>
      <c r="AC6" s="1">
        <v>203</v>
      </c>
      <c r="AD6" s="1">
        <f>523-60</f>
        <v>463</v>
      </c>
      <c r="AE6" s="1">
        <f>293-60</f>
        <v>233</v>
      </c>
    </row>
    <row r="7" spans="1:31" ht="15.75" x14ac:dyDescent="0.25">
      <c r="A7" s="2" t="s">
        <v>4</v>
      </c>
      <c r="B7" s="1">
        <v>94</v>
      </c>
      <c r="C7" s="2">
        <v>85</v>
      </c>
      <c r="D7" s="1">
        <v>121</v>
      </c>
      <c r="E7" s="1">
        <v>104</v>
      </c>
      <c r="F7" s="1">
        <v>93</v>
      </c>
      <c r="G7" s="1">
        <v>98</v>
      </c>
      <c r="H7" s="1">
        <v>88</v>
      </c>
      <c r="I7" s="1">
        <v>92</v>
      </c>
      <c r="J7" s="1">
        <v>91</v>
      </c>
      <c r="K7" s="1">
        <v>105</v>
      </c>
      <c r="L7" s="1">
        <v>257</v>
      </c>
      <c r="M7" s="2">
        <v>138</v>
      </c>
      <c r="N7" s="1">
        <v>356</v>
      </c>
      <c r="O7" s="1">
        <v>215</v>
      </c>
      <c r="P7" s="1">
        <v>245</v>
      </c>
      <c r="Q7" s="1">
        <v>187</v>
      </c>
      <c r="R7" s="1">
        <v>224</v>
      </c>
      <c r="S7" s="1">
        <v>159</v>
      </c>
      <c r="T7" s="1">
        <v>236</v>
      </c>
      <c r="U7" s="1">
        <v>199</v>
      </c>
      <c r="V7" s="2">
        <v>370</v>
      </c>
      <c r="W7" s="2">
        <v>220</v>
      </c>
      <c r="X7" s="1">
        <f>523-60</f>
        <v>463</v>
      </c>
      <c r="Y7" s="1">
        <v>310</v>
      </c>
      <c r="Z7" s="2">
        <v>357</v>
      </c>
      <c r="AA7" s="1">
        <v>260</v>
      </c>
      <c r="AB7" s="1">
        <f>396-60</f>
        <v>336</v>
      </c>
      <c r="AC7" s="1">
        <v>216</v>
      </c>
      <c r="AD7" s="1">
        <f>395-60</f>
        <v>335</v>
      </c>
      <c r="AE7" s="1">
        <f>333-60</f>
        <v>273</v>
      </c>
    </row>
    <row r="8" spans="1:31" ht="15.75" x14ac:dyDescent="0.25">
      <c r="A8" s="2" t="s">
        <v>5</v>
      </c>
      <c r="B8" s="1">
        <v>92</v>
      </c>
      <c r="C8" s="2">
        <v>94</v>
      </c>
      <c r="D8" s="1">
        <v>115</v>
      </c>
      <c r="E8" s="1">
        <v>94</v>
      </c>
      <c r="F8" s="1">
        <v>97</v>
      </c>
      <c r="G8" s="1">
        <v>83</v>
      </c>
      <c r="H8" s="1">
        <v>102</v>
      </c>
      <c r="I8" s="1">
        <v>95</v>
      </c>
      <c r="J8" s="1">
        <v>119</v>
      </c>
      <c r="K8" s="1">
        <v>95</v>
      </c>
      <c r="L8" s="1">
        <v>285</v>
      </c>
      <c r="M8" s="2">
        <v>166</v>
      </c>
      <c r="N8" s="1">
        <v>328</v>
      </c>
      <c r="O8" s="1">
        <v>176</v>
      </c>
      <c r="P8" s="1">
        <v>259</v>
      </c>
      <c r="Q8" s="1">
        <v>159</v>
      </c>
      <c r="R8" s="1">
        <v>337</v>
      </c>
      <c r="S8" s="1">
        <v>170</v>
      </c>
      <c r="T8" s="1">
        <v>367</v>
      </c>
      <c r="U8" s="1">
        <v>165</v>
      </c>
      <c r="V8" s="2">
        <v>391</v>
      </c>
      <c r="W8" s="2">
        <v>232</v>
      </c>
      <c r="X8" s="1">
        <f>489-60</f>
        <v>429</v>
      </c>
      <c r="Y8" s="1">
        <v>303</v>
      </c>
      <c r="Z8" s="2">
        <v>363</v>
      </c>
      <c r="AA8" s="1">
        <v>224</v>
      </c>
      <c r="AB8" s="1">
        <f>497-60</f>
        <v>437</v>
      </c>
      <c r="AC8" s="1">
        <v>233</v>
      </c>
      <c r="AD8" s="1">
        <f>523-60</f>
        <v>463</v>
      </c>
      <c r="AE8" s="1">
        <f>292-60</f>
        <v>232</v>
      </c>
    </row>
    <row r="9" spans="1:31" ht="15.75" x14ac:dyDescent="0.25">
      <c r="A9" s="2" t="s">
        <v>6</v>
      </c>
      <c r="B9" s="1">
        <v>87</v>
      </c>
      <c r="C9" s="2">
        <v>108</v>
      </c>
      <c r="D9" s="1">
        <v>103</v>
      </c>
      <c r="E9" s="1">
        <v>94</v>
      </c>
      <c r="F9" s="1">
        <v>102</v>
      </c>
      <c r="G9" s="1">
        <v>102</v>
      </c>
      <c r="H9" s="1">
        <v>95</v>
      </c>
      <c r="I9" s="1">
        <v>91</v>
      </c>
      <c r="J9" s="1">
        <v>89</v>
      </c>
      <c r="K9" s="1">
        <v>96</v>
      </c>
      <c r="L9" s="1">
        <v>211</v>
      </c>
      <c r="M9" s="2">
        <v>235</v>
      </c>
      <c r="N9" s="1">
        <v>295</v>
      </c>
      <c r="O9" s="1">
        <v>178</v>
      </c>
      <c r="P9" s="1">
        <v>268</v>
      </c>
      <c r="Q9" s="1">
        <v>206</v>
      </c>
      <c r="R9" s="1">
        <v>255</v>
      </c>
      <c r="S9" s="1">
        <v>161</v>
      </c>
      <c r="T9" s="1">
        <v>232</v>
      </c>
      <c r="U9" s="1">
        <v>198</v>
      </c>
      <c r="V9" s="2">
        <v>324</v>
      </c>
      <c r="W9" s="2">
        <v>298</v>
      </c>
      <c r="X9" s="1">
        <f>453-60</f>
        <v>393</v>
      </c>
      <c r="Y9" s="1">
        <v>271</v>
      </c>
      <c r="Z9" s="2">
        <v>373</v>
      </c>
      <c r="AA9" s="1">
        <v>288</v>
      </c>
      <c r="AB9" s="1">
        <f>428-60</f>
        <v>368</v>
      </c>
      <c r="AC9" s="1">
        <v>229</v>
      </c>
      <c r="AD9" s="1">
        <f>391-60</f>
        <v>331</v>
      </c>
      <c r="AE9" s="1">
        <f>324-60</f>
        <v>264</v>
      </c>
    </row>
    <row r="10" spans="1:31" ht="15.75" x14ac:dyDescent="0.25">
      <c r="A10" s="2" t="s">
        <v>7</v>
      </c>
      <c r="B10" s="1">
        <v>93</v>
      </c>
      <c r="C10" s="2">
        <v>102</v>
      </c>
      <c r="D10" s="1">
        <v>102</v>
      </c>
      <c r="E10" s="1">
        <v>103</v>
      </c>
      <c r="F10" s="1">
        <v>119</v>
      </c>
      <c r="G10" s="1">
        <v>95</v>
      </c>
      <c r="H10" s="1">
        <v>88</v>
      </c>
      <c r="I10" s="1">
        <v>101</v>
      </c>
      <c r="J10" s="1">
        <v>85</v>
      </c>
      <c r="K10" s="1">
        <v>89</v>
      </c>
      <c r="L10" s="1">
        <v>262</v>
      </c>
      <c r="M10" s="2">
        <v>210</v>
      </c>
      <c r="N10" s="1">
        <v>316</v>
      </c>
      <c r="O10" s="1">
        <v>197</v>
      </c>
      <c r="P10" s="1">
        <v>416</v>
      </c>
      <c r="Q10" s="1">
        <v>175</v>
      </c>
      <c r="R10" s="1">
        <v>228</v>
      </c>
      <c r="S10" s="1">
        <v>184</v>
      </c>
      <c r="T10" s="1">
        <v>229</v>
      </c>
      <c r="U10" s="1">
        <v>154</v>
      </c>
      <c r="V10" s="2">
        <v>376</v>
      </c>
      <c r="W10" s="2">
        <v>285</v>
      </c>
      <c r="X10" s="1">
        <f>476-60</f>
        <v>416</v>
      </c>
      <c r="Y10" s="1">
        <v>297</v>
      </c>
      <c r="Z10" s="2">
        <v>518</v>
      </c>
      <c r="AA10" s="1">
        <v>256</v>
      </c>
      <c r="AB10" s="1">
        <f>403-60</f>
        <v>343</v>
      </c>
      <c r="AC10" s="1">
        <v>263</v>
      </c>
      <c r="AD10" s="1">
        <f>398-60</f>
        <v>338</v>
      </c>
      <c r="AE10" s="1">
        <f>277-60</f>
        <v>217</v>
      </c>
    </row>
    <row r="11" spans="1:31" ht="15.75" x14ac:dyDescent="0.25">
      <c r="A11" s="2" t="s">
        <v>8</v>
      </c>
      <c r="B11" s="1">
        <v>85</v>
      </c>
      <c r="C11" s="2">
        <v>98</v>
      </c>
      <c r="D11" s="1">
        <v>104</v>
      </c>
      <c r="E11" s="1">
        <v>108</v>
      </c>
      <c r="F11" s="1">
        <v>104</v>
      </c>
      <c r="G11" s="1">
        <v>97</v>
      </c>
      <c r="H11" s="1">
        <v>94</v>
      </c>
      <c r="I11" s="1">
        <v>88</v>
      </c>
      <c r="J11" s="1">
        <v>91</v>
      </c>
      <c r="K11" s="1">
        <v>79</v>
      </c>
      <c r="L11" s="1">
        <v>239</v>
      </c>
      <c r="M11" s="2">
        <v>192</v>
      </c>
      <c r="N11" s="1">
        <v>342</v>
      </c>
      <c r="O11" s="1">
        <v>251</v>
      </c>
      <c r="P11" s="1">
        <v>365</v>
      </c>
      <c r="Q11" s="1">
        <v>184</v>
      </c>
      <c r="R11" s="1">
        <v>242</v>
      </c>
      <c r="S11" s="1">
        <v>153</v>
      </c>
      <c r="T11" s="1">
        <v>240</v>
      </c>
      <c r="U11" s="1">
        <v>139</v>
      </c>
      <c r="V11" s="2">
        <v>345</v>
      </c>
      <c r="W11" s="2">
        <v>277</v>
      </c>
      <c r="X11" s="1">
        <f>516-60</f>
        <v>456</v>
      </c>
      <c r="Y11" s="1">
        <v>332</v>
      </c>
      <c r="Z11" s="2">
        <v>482</v>
      </c>
      <c r="AA11" s="1">
        <v>261</v>
      </c>
      <c r="AB11" s="1">
        <f>412-60</f>
        <v>352</v>
      </c>
      <c r="AC11" s="1">
        <v>234</v>
      </c>
      <c r="AD11" s="1">
        <f>403-60</f>
        <v>343</v>
      </c>
      <c r="AE11" s="1">
        <f>260-60</f>
        <v>200</v>
      </c>
    </row>
    <row r="12" spans="1:31" ht="18" customHeight="1" x14ac:dyDescent="0.25">
      <c r="A12" s="2" t="s">
        <v>9</v>
      </c>
      <c r="B12" s="1">
        <v>107</v>
      </c>
      <c r="C12" s="2">
        <v>99</v>
      </c>
      <c r="D12" s="1">
        <v>99</v>
      </c>
      <c r="E12" s="1">
        <v>99</v>
      </c>
      <c r="F12" s="1">
        <v>115</v>
      </c>
      <c r="G12" s="1">
        <v>76</v>
      </c>
      <c r="H12" s="1">
        <v>113</v>
      </c>
      <c r="I12" s="1">
        <v>99</v>
      </c>
      <c r="J12" s="1">
        <v>118</v>
      </c>
      <c r="K12" s="1">
        <v>72</v>
      </c>
      <c r="L12" s="1">
        <v>289</v>
      </c>
      <c r="M12" s="2">
        <v>183</v>
      </c>
      <c r="N12" s="1">
        <v>335</v>
      </c>
      <c r="O12" s="1">
        <v>201</v>
      </c>
      <c r="P12" s="1">
        <v>386</v>
      </c>
      <c r="Q12" s="1">
        <v>132</v>
      </c>
      <c r="R12" s="1">
        <v>339</v>
      </c>
      <c r="S12" s="1">
        <v>178</v>
      </c>
      <c r="T12" s="1">
        <v>371</v>
      </c>
      <c r="U12" s="1">
        <v>96</v>
      </c>
      <c r="V12" s="2">
        <v>384</v>
      </c>
      <c r="W12" s="2">
        <v>265</v>
      </c>
      <c r="X12" s="1">
        <f>508-60</f>
        <v>448</v>
      </c>
      <c r="Y12" s="1">
        <v>313</v>
      </c>
      <c r="Z12" s="2">
        <v>496</v>
      </c>
      <c r="AA12" s="1">
        <v>195</v>
      </c>
      <c r="AB12" s="1">
        <f>501-60</f>
        <v>441</v>
      </c>
      <c r="AC12" s="1">
        <v>239</v>
      </c>
      <c r="AD12" s="1">
        <f>535-60</f>
        <v>475</v>
      </c>
      <c r="AE12" s="1">
        <v>156</v>
      </c>
    </row>
    <row r="14" spans="1:31" x14ac:dyDescent="0.25">
      <c r="L14" s="4" t="s">
        <v>249</v>
      </c>
    </row>
    <row r="15" spans="1:31" x14ac:dyDescent="0.25">
      <c r="A15" s="4" t="s">
        <v>44</v>
      </c>
      <c r="L15" s="4"/>
    </row>
    <row r="16" spans="1:31" x14ac:dyDescent="0.25">
      <c r="A16" s="4"/>
      <c r="L16" s="4" t="s">
        <v>45</v>
      </c>
      <c r="V16" s="4" t="s">
        <v>413</v>
      </c>
    </row>
    <row r="17" spans="1:22" x14ac:dyDescent="0.25">
      <c r="A17" s="4" t="s">
        <v>45</v>
      </c>
      <c r="L17" s="4"/>
      <c r="V17" s="4"/>
    </row>
    <row r="18" spans="1:22" x14ac:dyDescent="0.25">
      <c r="A18" s="4"/>
      <c r="L18" s="4" t="s">
        <v>46</v>
      </c>
      <c r="V18" s="4" t="s">
        <v>45</v>
      </c>
    </row>
    <row r="19" spans="1:22" x14ac:dyDescent="0.25">
      <c r="A19" s="4" t="s">
        <v>46</v>
      </c>
      <c r="L19" s="4" t="s">
        <v>47</v>
      </c>
      <c r="V19" s="4"/>
    </row>
    <row r="20" spans="1:22" x14ac:dyDescent="0.25">
      <c r="A20" s="4" t="s">
        <v>47</v>
      </c>
      <c r="L20" s="4" t="s">
        <v>48</v>
      </c>
      <c r="V20" s="4" t="s">
        <v>46</v>
      </c>
    </row>
    <row r="21" spans="1:22" x14ac:dyDescent="0.25">
      <c r="A21" s="4" t="s">
        <v>48</v>
      </c>
      <c r="L21" s="4"/>
      <c r="V21" s="4" t="s">
        <v>47</v>
      </c>
    </row>
    <row r="22" spans="1:22" x14ac:dyDescent="0.25">
      <c r="A22" s="4"/>
      <c r="L22" s="4"/>
      <c r="V22" s="4" t="s">
        <v>48</v>
      </c>
    </row>
    <row r="23" spans="1:22" x14ac:dyDescent="0.25">
      <c r="A23" s="4"/>
      <c r="L23" s="4" t="s">
        <v>49</v>
      </c>
      <c r="V23" s="4"/>
    </row>
    <row r="24" spans="1:22" x14ac:dyDescent="0.25">
      <c r="A24" s="4" t="s">
        <v>49</v>
      </c>
      <c r="L24" s="4"/>
      <c r="V24" s="4"/>
    </row>
    <row r="25" spans="1:22" x14ac:dyDescent="0.25">
      <c r="A25" s="4"/>
      <c r="L25" s="4" t="s">
        <v>50</v>
      </c>
      <c r="V25" s="4" t="s">
        <v>49</v>
      </c>
    </row>
    <row r="26" spans="1:22" x14ac:dyDescent="0.25">
      <c r="A26" s="4" t="s">
        <v>50</v>
      </c>
      <c r="L26" s="4" t="s">
        <v>250</v>
      </c>
      <c r="V26" s="4"/>
    </row>
    <row r="27" spans="1:22" x14ac:dyDescent="0.25">
      <c r="A27" s="4" t="s">
        <v>51</v>
      </c>
      <c r="L27" s="4" t="s">
        <v>251</v>
      </c>
      <c r="V27" s="4" t="s">
        <v>414</v>
      </c>
    </row>
    <row r="28" spans="1:22" x14ac:dyDescent="0.25">
      <c r="A28" s="4" t="s">
        <v>52</v>
      </c>
      <c r="L28" s="4" t="s">
        <v>252</v>
      </c>
      <c r="V28" s="4" t="s">
        <v>415</v>
      </c>
    </row>
    <row r="29" spans="1:22" x14ac:dyDescent="0.25">
      <c r="A29" s="4" t="s">
        <v>53</v>
      </c>
      <c r="L29" s="4" t="s">
        <v>253</v>
      </c>
      <c r="V29" s="4" t="s">
        <v>416</v>
      </c>
    </row>
    <row r="30" spans="1:22" x14ac:dyDescent="0.25">
      <c r="A30" s="4" t="s">
        <v>54</v>
      </c>
      <c r="L30" s="4" t="s">
        <v>254</v>
      </c>
      <c r="V30" s="4" t="s">
        <v>417</v>
      </c>
    </row>
    <row r="31" spans="1:22" x14ac:dyDescent="0.25">
      <c r="A31" s="4" t="s">
        <v>55</v>
      </c>
      <c r="L31" s="4" t="s">
        <v>255</v>
      </c>
      <c r="V31" s="4" t="s">
        <v>418</v>
      </c>
    </row>
    <row r="32" spans="1:22" x14ac:dyDescent="0.25">
      <c r="A32" s="4" t="s">
        <v>56</v>
      </c>
      <c r="L32" s="4" t="s">
        <v>256</v>
      </c>
      <c r="V32" s="4" t="s">
        <v>419</v>
      </c>
    </row>
    <row r="33" spans="1:22" x14ac:dyDescent="0.25">
      <c r="A33" s="4" t="s">
        <v>57</v>
      </c>
      <c r="L33" s="4" t="s">
        <v>257</v>
      </c>
      <c r="V33" s="4" t="s">
        <v>420</v>
      </c>
    </row>
    <row r="34" spans="1:22" x14ac:dyDescent="0.25">
      <c r="A34" s="4" t="s">
        <v>58</v>
      </c>
      <c r="L34" s="4" t="s">
        <v>258</v>
      </c>
      <c r="V34" s="4" t="s">
        <v>421</v>
      </c>
    </row>
    <row r="35" spans="1:22" x14ac:dyDescent="0.25">
      <c r="A35" s="4" t="s">
        <v>59</v>
      </c>
      <c r="L35" s="4" t="s">
        <v>259</v>
      </c>
      <c r="V35" s="4" t="s">
        <v>422</v>
      </c>
    </row>
    <row r="36" spans="1:22" x14ac:dyDescent="0.25">
      <c r="A36" s="4" t="s">
        <v>60</v>
      </c>
      <c r="L36" s="4"/>
      <c r="V36" s="4" t="s">
        <v>423</v>
      </c>
    </row>
    <row r="37" spans="1:22" x14ac:dyDescent="0.25">
      <c r="A37" s="4"/>
      <c r="L37" s="4" t="s">
        <v>61</v>
      </c>
      <c r="V37" s="4" t="s">
        <v>424</v>
      </c>
    </row>
    <row r="38" spans="1:22" x14ac:dyDescent="0.25">
      <c r="A38" s="4" t="s">
        <v>61</v>
      </c>
      <c r="L38" s="4"/>
      <c r="V38" s="4"/>
    </row>
    <row r="39" spans="1:22" x14ac:dyDescent="0.25">
      <c r="A39" s="4"/>
      <c r="L39" s="4"/>
      <c r="V39" s="4" t="s">
        <v>61</v>
      </c>
    </row>
    <row r="40" spans="1:22" x14ac:dyDescent="0.25">
      <c r="A40" s="4"/>
      <c r="L40" s="4" t="s">
        <v>62</v>
      </c>
      <c r="V40" s="4"/>
    </row>
    <row r="41" spans="1:22" x14ac:dyDescent="0.25">
      <c r="A41" s="4" t="s">
        <v>62</v>
      </c>
      <c r="L41" s="4"/>
      <c r="V41" s="4"/>
    </row>
    <row r="42" spans="1:22" x14ac:dyDescent="0.25">
      <c r="A42" s="4"/>
      <c r="L42" s="4" t="s">
        <v>63</v>
      </c>
      <c r="V42" s="4" t="s">
        <v>62</v>
      </c>
    </row>
    <row r="43" spans="1:22" x14ac:dyDescent="0.25">
      <c r="A43" s="4" t="s">
        <v>63</v>
      </c>
      <c r="L43" s="4" t="s">
        <v>64</v>
      </c>
      <c r="V43" s="4"/>
    </row>
    <row r="44" spans="1:22" x14ac:dyDescent="0.25">
      <c r="A44" s="4" t="s">
        <v>64</v>
      </c>
      <c r="L44" s="4" t="s">
        <v>260</v>
      </c>
      <c r="V44" s="4" t="s">
        <v>63</v>
      </c>
    </row>
    <row r="45" spans="1:22" x14ac:dyDescent="0.25">
      <c r="A45" s="4" t="s">
        <v>65</v>
      </c>
      <c r="L45" s="4" t="s">
        <v>261</v>
      </c>
      <c r="V45" s="4" t="s">
        <v>64</v>
      </c>
    </row>
    <row r="46" spans="1:22" x14ac:dyDescent="0.25">
      <c r="A46" s="4" t="s">
        <v>66</v>
      </c>
      <c r="L46" s="4"/>
      <c r="V46" s="4" t="s">
        <v>425</v>
      </c>
    </row>
    <row r="47" spans="1:22" x14ac:dyDescent="0.25">
      <c r="A47" s="4"/>
      <c r="L47" s="4" t="s">
        <v>67</v>
      </c>
      <c r="V47" s="4" t="s">
        <v>426</v>
      </c>
    </row>
    <row r="48" spans="1:22" x14ac:dyDescent="0.25">
      <c r="A48" s="4" t="s">
        <v>67</v>
      </c>
      <c r="L48" s="4" t="s">
        <v>262</v>
      </c>
      <c r="V48" s="4"/>
    </row>
    <row r="49" spans="1:22" x14ac:dyDescent="0.25">
      <c r="A49" s="4" t="s">
        <v>68</v>
      </c>
      <c r="L49" s="4"/>
      <c r="V49" s="4" t="s">
        <v>67</v>
      </c>
    </row>
    <row r="50" spans="1:22" x14ac:dyDescent="0.25">
      <c r="A50" s="4"/>
      <c r="L50" s="4" t="s">
        <v>263</v>
      </c>
      <c r="V50" s="4" t="s">
        <v>427</v>
      </c>
    </row>
    <row r="51" spans="1:22" x14ac:dyDescent="0.25">
      <c r="L51" s="4"/>
      <c r="V51" s="4"/>
    </row>
    <row r="52" spans="1:22" x14ac:dyDescent="0.25">
      <c r="A52" s="4" t="s">
        <v>69</v>
      </c>
      <c r="L52" s="4" t="s">
        <v>45</v>
      </c>
      <c r="V52" s="4" t="s">
        <v>427</v>
      </c>
    </row>
    <row r="53" spans="1:22" x14ac:dyDescent="0.25">
      <c r="A53" s="4"/>
      <c r="L53" s="4"/>
      <c r="V53" s="4"/>
    </row>
    <row r="54" spans="1:22" x14ac:dyDescent="0.25">
      <c r="A54" s="4" t="s">
        <v>45</v>
      </c>
      <c r="L54" s="4" t="s">
        <v>70</v>
      </c>
      <c r="V54" s="4" t="s">
        <v>67</v>
      </c>
    </row>
    <row r="55" spans="1:22" x14ac:dyDescent="0.25">
      <c r="A55" s="4"/>
      <c r="L55" s="4" t="s">
        <v>71</v>
      </c>
      <c r="V55" s="4" t="s">
        <v>428</v>
      </c>
    </row>
    <row r="56" spans="1:22" x14ac:dyDescent="0.25">
      <c r="A56" s="4" t="s">
        <v>70</v>
      </c>
      <c r="L56" s="4" t="s">
        <v>48</v>
      </c>
      <c r="V56" s="4"/>
    </row>
    <row r="57" spans="1:22" x14ac:dyDescent="0.25">
      <c r="A57" s="4" t="s">
        <v>71</v>
      </c>
      <c r="L57" s="4"/>
      <c r="V57" s="4" t="s">
        <v>45</v>
      </c>
    </row>
    <row r="58" spans="1:22" x14ac:dyDescent="0.25">
      <c r="A58" s="4" t="s">
        <v>48</v>
      </c>
      <c r="L58" s="4" t="s">
        <v>72</v>
      </c>
      <c r="V58" s="4"/>
    </row>
    <row r="59" spans="1:22" x14ac:dyDescent="0.25">
      <c r="A59" s="4"/>
      <c r="L59" s="4"/>
      <c r="V59" s="4" t="s">
        <v>70</v>
      </c>
    </row>
    <row r="60" spans="1:22" x14ac:dyDescent="0.25">
      <c r="A60" s="4" t="s">
        <v>72</v>
      </c>
      <c r="L60" s="4"/>
      <c r="V60" s="4" t="s">
        <v>71</v>
      </c>
    </row>
    <row r="61" spans="1:22" x14ac:dyDescent="0.25">
      <c r="A61" s="4"/>
      <c r="L61" s="4" t="s">
        <v>73</v>
      </c>
      <c r="V61" s="4" t="s">
        <v>48</v>
      </c>
    </row>
    <row r="62" spans="1:22" x14ac:dyDescent="0.25">
      <c r="A62" s="4"/>
      <c r="L62" s="4"/>
      <c r="V62" s="4"/>
    </row>
    <row r="63" spans="1:22" x14ac:dyDescent="0.25">
      <c r="A63" s="4" t="s">
        <v>73</v>
      </c>
      <c r="L63" s="4" t="s">
        <v>74</v>
      </c>
      <c r="V63" s="4" t="s">
        <v>72</v>
      </c>
    </row>
    <row r="64" spans="1:22" x14ac:dyDescent="0.25">
      <c r="A64" s="4"/>
      <c r="L64" s="4" t="s">
        <v>264</v>
      </c>
      <c r="V64" s="4"/>
    </row>
    <row r="65" spans="1:22" x14ac:dyDescent="0.25">
      <c r="A65" s="4" t="s">
        <v>74</v>
      </c>
      <c r="L65" s="4" t="s">
        <v>265</v>
      </c>
      <c r="V65" s="4"/>
    </row>
    <row r="66" spans="1:22" x14ac:dyDescent="0.25">
      <c r="A66" s="4" t="s">
        <v>75</v>
      </c>
      <c r="L66" s="4"/>
      <c r="V66" s="4" t="s">
        <v>73</v>
      </c>
    </row>
    <row r="67" spans="1:22" x14ac:dyDescent="0.25">
      <c r="A67" s="4" t="s">
        <v>76</v>
      </c>
      <c r="L67" s="4"/>
      <c r="V67" s="4"/>
    </row>
    <row r="68" spans="1:22" x14ac:dyDescent="0.25">
      <c r="A68" s="4"/>
      <c r="L68" s="4" t="s">
        <v>77</v>
      </c>
      <c r="V68" s="4" t="s">
        <v>74</v>
      </c>
    </row>
    <row r="69" spans="1:22" x14ac:dyDescent="0.25">
      <c r="A69" s="4"/>
      <c r="L69" s="4"/>
      <c r="V69" s="4" t="s">
        <v>429</v>
      </c>
    </row>
    <row r="70" spans="1:22" x14ac:dyDescent="0.25">
      <c r="A70" s="4" t="s">
        <v>77</v>
      </c>
      <c r="L70" s="4" t="s">
        <v>78</v>
      </c>
      <c r="V70" s="4" t="s">
        <v>430</v>
      </c>
    </row>
    <row r="71" spans="1:22" x14ac:dyDescent="0.25">
      <c r="A71" s="4"/>
      <c r="L71" s="4" t="s">
        <v>266</v>
      </c>
      <c r="V71" s="4"/>
    </row>
    <row r="72" spans="1:22" x14ac:dyDescent="0.25">
      <c r="A72" s="4" t="s">
        <v>78</v>
      </c>
      <c r="L72" s="4" t="s">
        <v>267</v>
      </c>
      <c r="V72" s="4"/>
    </row>
    <row r="73" spans="1:22" x14ac:dyDescent="0.25">
      <c r="A73" s="4" t="s">
        <v>79</v>
      </c>
      <c r="L73" s="4" t="s">
        <v>268</v>
      </c>
      <c r="V73" s="4" t="s">
        <v>77</v>
      </c>
    </row>
    <row r="74" spans="1:22" x14ac:dyDescent="0.25">
      <c r="A74" s="4" t="s">
        <v>80</v>
      </c>
      <c r="L74" s="4"/>
      <c r="V74" s="4"/>
    </row>
    <row r="75" spans="1:22" x14ac:dyDescent="0.25">
      <c r="A75" s="4" t="s">
        <v>81</v>
      </c>
      <c r="L75" s="4"/>
      <c r="V75" s="4" t="s">
        <v>78</v>
      </c>
    </row>
    <row r="76" spans="1:22" x14ac:dyDescent="0.25">
      <c r="A76" s="4"/>
      <c r="L76" s="4" t="s">
        <v>82</v>
      </c>
      <c r="V76" s="4" t="s">
        <v>431</v>
      </c>
    </row>
    <row r="77" spans="1:22" x14ac:dyDescent="0.25">
      <c r="A77" s="4"/>
      <c r="L77" s="4"/>
      <c r="V77" s="4" t="s">
        <v>432</v>
      </c>
    </row>
    <row r="78" spans="1:22" x14ac:dyDescent="0.25">
      <c r="A78" s="4" t="s">
        <v>82</v>
      </c>
      <c r="L78" s="4" t="s">
        <v>83</v>
      </c>
      <c r="V78" s="4" t="s">
        <v>433</v>
      </c>
    </row>
    <row r="79" spans="1:22" x14ac:dyDescent="0.25">
      <c r="A79" s="4"/>
      <c r="L79" s="4" t="s">
        <v>269</v>
      </c>
      <c r="V79" s="4"/>
    </row>
    <row r="80" spans="1:22" x14ac:dyDescent="0.25">
      <c r="A80" s="4" t="s">
        <v>83</v>
      </c>
      <c r="L80" s="4"/>
      <c r="V80" s="4"/>
    </row>
    <row r="81" spans="1:22" x14ac:dyDescent="0.25">
      <c r="A81" s="4" t="s">
        <v>84</v>
      </c>
      <c r="L81" s="4"/>
      <c r="V81" s="4" t="s">
        <v>82</v>
      </c>
    </row>
    <row r="82" spans="1:22" x14ac:dyDescent="0.25">
      <c r="A82" s="4"/>
      <c r="L82" s="4" t="s">
        <v>85</v>
      </c>
      <c r="V82" s="4"/>
    </row>
    <row r="83" spans="1:22" x14ac:dyDescent="0.25">
      <c r="A83" s="4"/>
      <c r="L83" s="4"/>
      <c r="V83" s="4" t="s">
        <v>83</v>
      </c>
    </row>
    <row r="84" spans="1:22" x14ac:dyDescent="0.25">
      <c r="A84" s="4" t="s">
        <v>85</v>
      </c>
      <c r="L84" s="4" t="s">
        <v>86</v>
      </c>
      <c r="V84" s="4" t="s">
        <v>434</v>
      </c>
    </row>
    <row r="85" spans="1:22" x14ac:dyDescent="0.25">
      <c r="A85" s="4"/>
      <c r="L85" s="4" t="s">
        <v>270</v>
      </c>
      <c r="V85" s="4"/>
    </row>
    <row r="86" spans="1:22" x14ac:dyDescent="0.25">
      <c r="A86" s="4" t="s">
        <v>86</v>
      </c>
      <c r="L86" s="4" t="s">
        <v>271</v>
      </c>
      <c r="V86" s="4"/>
    </row>
    <row r="87" spans="1:22" x14ac:dyDescent="0.25">
      <c r="A87" s="4" t="s">
        <v>87</v>
      </c>
      <c r="L87" s="4" t="s">
        <v>272</v>
      </c>
      <c r="V87" s="4" t="s">
        <v>85</v>
      </c>
    </row>
    <row r="88" spans="1:22" x14ac:dyDescent="0.25">
      <c r="A88" s="4" t="s">
        <v>88</v>
      </c>
      <c r="L88" s="4" t="s">
        <v>273</v>
      </c>
      <c r="V88" s="4"/>
    </row>
    <row r="89" spans="1:22" x14ac:dyDescent="0.25">
      <c r="A89" s="4" t="s">
        <v>89</v>
      </c>
      <c r="L89" s="4" t="s">
        <v>274</v>
      </c>
      <c r="V89" s="4" t="s">
        <v>435</v>
      </c>
    </row>
    <row r="90" spans="1:22" x14ac:dyDescent="0.25">
      <c r="A90" s="4" t="s">
        <v>90</v>
      </c>
      <c r="L90" s="4" t="s">
        <v>275</v>
      </c>
      <c r="V90" s="4" t="s">
        <v>436</v>
      </c>
    </row>
    <row r="91" spans="1:22" x14ac:dyDescent="0.25">
      <c r="A91" s="4" t="s">
        <v>91</v>
      </c>
      <c r="L91" s="4" t="s">
        <v>276</v>
      </c>
      <c r="V91" s="4" t="s">
        <v>437</v>
      </c>
    </row>
    <row r="92" spans="1:22" x14ac:dyDescent="0.25">
      <c r="A92" s="4" t="s">
        <v>92</v>
      </c>
      <c r="L92" s="4" t="s">
        <v>277</v>
      </c>
      <c r="V92" s="4" t="s">
        <v>438</v>
      </c>
    </row>
    <row r="93" spans="1:22" x14ac:dyDescent="0.25">
      <c r="A93" s="4" t="s">
        <v>93</v>
      </c>
      <c r="L93" s="4" t="s">
        <v>278</v>
      </c>
      <c r="V93" s="4" t="s">
        <v>439</v>
      </c>
    </row>
    <row r="94" spans="1:22" x14ac:dyDescent="0.25">
      <c r="A94" s="4" t="s">
        <v>94</v>
      </c>
      <c r="L94" s="4" t="s">
        <v>279</v>
      </c>
      <c r="V94" s="4" t="s">
        <v>440</v>
      </c>
    </row>
    <row r="95" spans="1:22" x14ac:dyDescent="0.25">
      <c r="A95" s="4" t="s">
        <v>95</v>
      </c>
      <c r="L95" s="4"/>
      <c r="V95" s="4" t="s">
        <v>441</v>
      </c>
    </row>
    <row r="96" spans="1:22" x14ac:dyDescent="0.25">
      <c r="A96" s="4" t="s">
        <v>96</v>
      </c>
      <c r="L96" s="4" t="s">
        <v>280</v>
      </c>
      <c r="V96" s="4" t="s">
        <v>442</v>
      </c>
    </row>
    <row r="97" spans="1:22" x14ac:dyDescent="0.25">
      <c r="A97" s="4"/>
      <c r="L97" s="4"/>
      <c r="V97" s="4" t="s">
        <v>443</v>
      </c>
    </row>
    <row r="98" spans="1:22" x14ac:dyDescent="0.25">
      <c r="A98" s="4" t="s">
        <v>97</v>
      </c>
      <c r="L98" s="4" t="s">
        <v>67</v>
      </c>
      <c r="V98" s="4" t="s">
        <v>444</v>
      </c>
    </row>
    <row r="99" spans="1:22" x14ac:dyDescent="0.25">
      <c r="A99" s="4"/>
      <c r="L99" s="4" t="s">
        <v>98</v>
      </c>
      <c r="V99" s="4" t="s">
        <v>445</v>
      </c>
    </row>
    <row r="100" spans="1:22" x14ac:dyDescent="0.25">
      <c r="A100" s="4" t="s">
        <v>67</v>
      </c>
      <c r="L100" s="4"/>
      <c r="V100" s="4"/>
    </row>
    <row r="101" spans="1:22" x14ac:dyDescent="0.25">
      <c r="A101" s="4" t="s">
        <v>98</v>
      </c>
      <c r="L101" s="4" t="s">
        <v>99</v>
      </c>
      <c r="V101" s="4" t="s">
        <v>446</v>
      </c>
    </row>
    <row r="102" spans="1:22" x14ac:dyDescent="0.25">
      <c r="A102" s="4"/>
      <c r="L102" s="4"/>
      <c r="V102" s="4"/>
    </row>
    <row r="103" spans="1:22" x14ac:dyDescent="0.25">
      <c r="A103" s="4" t="s">
        <v>99</v>
      </c>
      <c r="L103" s="4" t="s">
        <v>100</v>
      </c>
      <c r="V103" s="4" t="s">
        <v>67</v>
      </c>
    </row>
    <row r="104" spans="1:22" x14ac:dyDescent="0.25">
      <c r="A104" s="4"/>
      <c r="L104" s="4" t="s">
        <v>281</v>
      </c>
      <c r="V104" s="4" t="s">
        <v>98</v>
      </c>
    </row>
    <row r="105" spans="1:22" x14ac:dyDescent="0.25">
      <c r="A105" s="4" t="s">
        <v>100</v>
      </c>
      <c r="L105" s="4" t="s">
        <v>282</v>
      </c>
      <c r="V105" s="4"/>
    </row>
    <row r="106" spans="1:22" x14ac:dyDescent="0.25">
      <c r="A106" s="4" t="s">
        <v>101</v>
      </c>
      <c r="L106" s="4" t="s">
        <v>283</v>
      </c>
      <c r="V106" s="4" t="s">
        <v>99</v>
      </c>
    </row>
    <row r="107" spans="1:22" x14ac:dyDescent="0.25">
      <c r="A107" s="4" t="s">
        <v>102</v>
      </c>
      <c r="L107" s="4" t="s">
        <v>284</v>
      </c>
      <c r="V107" s="4"/>
    </row>
    <row r="108" spans="1:22" x14ac:dyDescent="0.25">
      <c r="A108" s="4" t="s">
        <v>103</v>
      </c>
      <c r="L108" s="4" t="s">
        <v>285</v>
      </c>
      <c r="V108" s="4" t="s">
        <v>447</v>
      </c>
    </row>
    <row r="109" spans="1:22" x14ac:dyDescent="0.25">
      <c r="A109" s="4" t="s">
        <v>104</v>
      </c>
      <c r="L109" s="4" t="s">
        <v>286</v>
      </c>
      <c r="V109" s="4" t="s">
        <v>448</v>
      </c>
    </row>
    <row r="110" spans="1:22" x14ac:dyDescent="0.25">
      <c r="A110" s="4" t="s">
        <v>105</v>
      </c>
      <c r="L110" s="4" t="s">
        <v>287</v>
      </c>
      <c r="V110" s="4" t="s">
        <v>449</v>
      </c>
    </row>
    <row r="111" spans="1:22" x14ac:dyDescent="0.25">
      <c r="A111" s="4" t="s">
        <v>106</v>
      </c>
      <c r="L111" s="4" t="s">
        <v>288</v>
      </c>
      <c r="V111" s="4" t="s">
        <v>450</v>
      </c>
    </row>
    <row r="112" spans="1:22" x14ac:dyDescent="0.25">
      <c r="A112" s="4" t="s">
        <v>107</v>
      </c>
      <c r="L112" s="4" t="s">
        <v>289</v>
      </c>
      <c r="V112" s="4" t="s">
        <v>451</v>
      </c>
    </row>
    <row r="113" spans="1:22" x14ac:dyDescent="0.25">
      <c r="A113" s="4" t="s">
        <v>108</v>
      </c>
      <c r="L113" s="4" t="s">
        <v>290</v>
      </c>
      <c r="V113" s="4" t="s">
        <v>452</v>
      </c>
    </row>
    <row r="114" spans="1:22" x14ac:dyDescent="0.25">
      <c r="A114" s="4" t="s">
        <v>109</v>
      </c>
      <c r="L114" s="4"/>
      <c r="V114" s="4" t="s">
        <v>453</v>
      </c>
    </row>
    <row r="115" spans="1:22" x14ac:dyDescent="0.25">
      <c r="A115" s="4" t="s">
        <v>110</v>
      </c>
      <c r="L115" s="4" t="s">
        <v>111</v>
      </c>
      <c r="V115" s="4" t="s">
        <v>454</v>
      </c>
    </row>
    <row r="116" spans="1:22" x14ac:dyDescent="0.25">
      <c r="A116" s="4"/>
      <c r="L116" s="4"/>
      <c r="V116" s="4" t="s">
        <v>455</v>
      </c>
    </row>
    <row r="117" spans="1:22" x14ac:dyDescent="0.25">
      <c r="A117" s="4" t="s">
        <v>111</v>
      </c>
      <c r="L117" s="4"/>
      <c r="V117" s="4" t="s">
        <v>456</v>
      </c>
    </row>
    <row r="118" spans="1:22" x14ac:dyDescent="0.25">
      <c r="A118" s="4"/>
      <c r="L118" s="4" t="s">
        <v>112</v>
      </c>
      <c r="V118" s="4" t="s">
        <v>457</v>
      </c>
    </row>
    <row r="119" spans="1:22" x14ac:dyDescent="0.25">
      <c r="A119" s="4"/>
      <c r="L119" s="4"/>
      <c r="V119" s="4"/>
    </row>
    <row r="120" spans="1:22" x14ac:dyDescent="0.25">
      <c r="A120" s="4" t="s">
        <v>112</v>
      </c>
      <c r="L120" s="4" t="s">
        <v>113</v>
      </c>
      <c r="V120" s="4" t="s">
        <v>111</v>
      </c>
    </row>
    <row r="121" spans="1:22" x14ac:dyDescent="0.25">
      <c r="A121" s="4"/>
      <c r="L121" s="4" t="s">
        <v>114</v>
      </c>
      <c r="V121" s="4"/>
    </row>
    <row r="122" spans="1:22" x14ac:dyDescent="0.25">
      <c r="A122" s="4" t="s">
        <v>113</v>
      </c>
      <c r="L122" s="4" t="s">
        <v>291</v>
      </c>
      <c r="V122" s="4"/>
    </row>
    <row r="123" spans="1:22" x14ac:dyDescent="0.25">
      <c r="A123" s="4" t="s">
        <v>114</v>
      </c>
      <c r="L123" s="4" t="s">
        <v>292</v>
      </c>
      <c r="V123" s="4" t="s">
        <v>112</v>
      </c>
    </row>
    <row r="124" spans="1:22" x14ac:dyDescent="0.25">
      <c r="A124" s="4" t="s">
        <v>115</v>
      </c>
      <c r="L124" s="4" t="s">
        <v>293</v>
      </c>
      <c r="V124" s="4"/>
    </row>
    <row r="125" spans="1:22" x14ac:dyDescent="0.25">
      <c r="A125" s="4" t="s">
        <v>116</v>
      </c>
      <c r="L125" s="4" t="s">
        <v>294</v>
      </c>
      <c r="V125" s="4" t="s">
        <v>458</v>
      </c>
    </row>
    <row r="126" spans="1:22" x14ac:dyDescent="0.25">
      <c r="A126" s="4" t="s">
        <v>117</v>
      </c>
      <c r="L126" s="4" t="s">
        <v>295</v>
      </c>
      <c r="V126" s="4" t="s">
        <v>459</v>
      </c>
    </row>
    <row r="127" spans="1:22" x14ac:dyDescent="0.25">
      <c r="A127" s="4" t="s">
        <v>118</v>
      </c>
      <c r="L127" s="4" t="s">
        <v>296</v>
      </c>
      <c r="V127" s="4" t="s">
        <v>460</v>
      </c>
    </row>
    <row r="128" spans="1:22" x14ac:dyDescent="0.25">
      <c r="A128" s="4" t="s">
        <v>119</v>
      </c>
      <c r="L128" s="4" t="s">
        <v>297</v>
      </c>
      <c r="V128" s="4" t="s">
        <v>461</v>
      </c>
    </row>
    <row r="129" spans="1:22" x14ac:dyDescent="0.25">
      <c r="A129" s="4" t="s">
        <v>120</v>
      </c>
      <c r="L129" s="4" t="s">
        <v>298</v>
      </c>
      <c r="V129" s="4" t="s">
        <v>462</v>
      </c>
    </row>
    <row r="130" spans="1:22" x14ac:dyDescent="0.25">
      <c r="A130" s="4" t="s">
        <v>121</v>
      </c>
      <c r="L130" s="4" t="s">
        <v>299</v>
      </c>
      <c r="V130" s="4" t="s">
        <v>463</v>
      </c>
    </row>
    <row r="131" spans="1:22" x14ac:dyDescent="0.25">
      <c r="A131" s="4" t="s">
        <v>122</v>
      </c>
      <c r="L131" s="4" t="s">
        <v>300</v>
      </c>
      <c r="V131" s="4" t="s">
        <v>464</v>
      </c>
    </row>
    <row r="132" spans="1:22" x14ac:dyDescent="0.25">
      <c r="A132" s="4" t="s">
        <v>123</v>
      </c>
      <c r="L132" s="4" t="s">
        <v>301</v>
      </c>
      <c r="V132" s="4" t="s">
        <v>465</v>
      </c>
    </row>
    <row r="133" spans="1:22" x14ac:dyDescent="0.25">
      <c r="A133" s="4" t="s">
        <v>124</v>
      </c>
      <c r="L133" s="4" t="s">
        <v>302</v>
      </c>
      <c r="V133" s="4" t="s">
        <v>466</v>
      </c>
    </row>
    <row r="134" spans="1:22" x14ac:dyDescent="0.25">
      <c r="A134" s="4" t="s">
        <v>125</v>
      </c>
      <c r="L134" s="4" t="s">
        <v>303</v>
      </c>
      <c r="V134" s="4" t="s">
        <v>467</v>
      </c>
    </row>
    <row r="135" spans="1:22" x14ac:dyDescent="0.25">
      <c r="A135" s="4" t="s">
        <v>126</v>
      </c>
      <c r="L135" s="4" t="s">
        <v>304</v>
      </c>
      <c r="V135" s="4" t="s">
        <v>468</v>
      </c>
    </row>
    <row r="136" spans="1:22" x14ac:dyDescent="0.25">
      <c r="A136" s="4" t="s">
        <v>127</v>
      </c>
      <c r="L136" s="4" t="s">
        <v>305</v>
      </c>
      <c r="V136" s="4" t="s">
        <v>469</v>
      </c>
    </row>
    <row r="137" spans="1:22" x14ac:dyDescent="0.25">
      <c r="A137" s="4" t="s">
        <v>128</v>
      </c>
      <c r="L137" s="4" t="s">
        <v>306</v>
      </c>
      <c r="V137" s="4" t="s">
        <v>470</v>
      </c>
    </row>
    <row r="138" spans="1:22" x14ac:dyDescent="0.25">
      <c r="A138" s="4" t="s">
        <v>129</v>
      </c>
      <c r="L138" s="4" t="s">
        <v>307</v>
      </c>
      <c r="V138" s="4" t="s">
        <v>471</v>
      </c>
    </row>
    <row r="139" spans="1:22" x14ac:dyDescent="0.25">
      <c r="A139" s="4" t="s">
        <v>130</v>
      </c>
      <c r="L139" s="4" t="s">
        <v>308</v>
      </c>
      <c r="V139" s="4" t="s">
        <v>472</v>
      </c>
    </row>
    <row r="140" spans="1:22" x14ac:dyDescent="0.25">
      <c r="A140" s="4" t="s">
        <v>131</v>
      </c>
      <c r="L140" s="4" t="s">
        <v>309</v>
      </c>
      <c r="V140" s="4" t="s">
        <v>473</v>
      </c>
    </row>
    <row r="141" spans="1:22" x14ac:dyDescent="0.25">
      <c r="A141" s="4" t="s">
        <v>132</v>
      </c>
      <c r="L141" s="4" t="s">
        <v>310</v>
      </c>
      <c r="V141" s="4" t="s">
        <v>474</v>
      </c>
    </row>
    <row r="142" spans="1:22" x14ac:dyDescent="0.25">
      <c r="A142" s="4" t="s">
        <v>133</v>
      </c>
      <c r="L142" s="4" t="s">
        <v>311</v>
      </c>
      <c r="V142" s="4" t="s">
        <v>475</v>
      </c>
    </row>
    <row r="143" spans="1:22" x14ac:dyDescent="0.25">
      <c r="A143" s="4" t="s">
        <v>134</v>
      </c>
      <c r="L143" s="4" t="s">
        <v>312</v>
      </c>
      <c r="V143" s="4" t="s">
        <v>476</v>
      </c>
    </row>
    <row r="144" spans="1:22" x14ac:dyDescent="0.25">
      <c r="A144" s="4" t="s">
        <v>135</v>
      </c>
      <c r="L144" s="4" t="s">
        <v>313</v>
      </c>
      <c r="V144" s="4" t="s">
        <v>477</v>
      </c>
    </row>
    <row r="145" spans="1:22" x14ac:dyDescent="0.25">
      <c r="A145" s="4" t="s">
        <v>136</v>
      </c>
      <c r="L145" s="4" t="s">
        <v>314</v>
      </c>
      <c r="V145" s="4" t="s">
        <v>478</v>
      </c>
    </row>
    <row r="146" spans="1:22" x14ac:dyDescent="0.25">
      <c r="A146" s="4" t="s">
        <v>137</v>
      </c>
      <c r="L146" s="4" t="s">
        <v>315</v>
      </c>
      <c r="V146" s="4" t="s">
        <v>479</v>
      </c>
    </row>
    <row r="147" spans="1:22" x14ac:dyDescent="0.25">
      <c r="A147" s="4" t="s">
        <v>138</v>
      </c>
      <c r="L147" s="4" t="s">
        <v>316</v>
      </c>
      <c r="V147" s="4" t="s">
        <v>480</v>
      </c>
    </row>
    <row r="148" spans="1:22" x14ac:dyDescent="0.25">
      <c r="A148" s="4" t="s">
        <v>139</v>
      </c>
      <c r="L148" s="4" t="s">
        <v>317</v>
      </c>
      <c r="V148" s="4" t="s">
        <v>481</v>
      </c>
    </row>
    <row r="149" spans="1:22" x14ac:dyDescent="0.25">
      <c r="A149" s="4" t="s">
        <v>140</v>
      </c>
      <c r="L149" s="4" t="s">
        <v>318</v>
      </c>
      <c r="V149" s="4" t="s">
        <v>482</v>
      </c>
    </row>
    <row r="150" spans="1:22" x14ac:dyDescent="0.25">
      <c r="A150" s="4" t="s">
        <v>141</v>
      </c>
      <c r="L150" s="4" t="s">
        <v>319</v>
      </c>
      <c r="V150" s="4" t="s">
        <v>483</v>
      </c>
    </row>
    <row r="151" spans="1:22" x14ac:dyDescent="0.25">
      <c r="A151" s="4" t="s">
        <v>142</v>
      </c>
      <c r="L151" s="4" t="s">
        <v>320</v>
      </c>
      <c r="V151" s="4" t="s">
        <v>484</v>
      </c>
    </row>
    <row r="152" spans="1:22" x14ac:dyDescent="0.25">
      <c r="A152" s="4" t="s">
        <v>143</v>
      </c>
      <c r="L152" s="4" t="s">
        <v>321</v>
      </c>
      <c r="V152" s="4" t="s">
        <v>485</v>
      </c>
    </row>
    <row r="153" spans="1:22" x14ac:dyDescent="0.25">
      <c r="A153" s="4" t="s">
        <v>144</v>
      </c>
      <c r="L153" s="4" t="s">
        <v>322</v>
      </c>
      <c r="V153" s="4" t="s">
        <v>486</v>
      </c>
    </row>
    <row r="154" spans="1:22" x14ac:dyDescent="0.25">
      <c r="A154" s="4" t="s">
        <v>145</v>
      </c>
      <c r="L154" s="4" t="s">
        <v>323</v>
      </c>
      <c r="V154" s="4" t="s">
        <v>487</v>
      </c>
    </row>
    <row r="155" spans="1:22" x14ac:dyDescent="0.25">
      <c r="A155" s="4" t="s">
        <v>146</v>
      </c>
      <c r="L155" s="4" t="s">
        <v>324</v>
      </c>
      <c r="V155" s="4" t="s">
        <v>488</v>
      </c>
    </row>
    <row r="156" spans="1:22" x14ac:dyDescent="0.25">
      <c r="A156" s="4" t="s">
        <v>147</v>
      </c>
      <c r="L156" s="4" t="s">
        <v>325</v>
      </c>
      <c r="V156" s="4" t="s">
        <v>489</v>
      </c>
    </row>
    <row r="157" spans="1:22" x14ac:dyDescent="0.25">
      <c r="A157" s="4" t="s">
        <v>148</v>
      </c>
      <c r="L157" s="4" t="s">
        <v>326</v>
      </c>
      <c r="V157" s="4" t="s">
        <v>490</v>
      </c>
    </row>
    <row r="158" spans="1:22" x14ac:dyDescent="0.25">
      <c r="A158" s="4" t="s">
        <v>149</v>
      </c>
      <c r="L158" s="4" t="s">
        <v>327</v>
      </c>
      <c r="V158" s="4" t="s">
        <v>491</v>
      </c>
    </row>
    <row r="159" spans="1:22" x14ac:dyDescent="0.25">
      <c r="A159" s="4" t="s">
        <v>150</v>
      </c>
      <c r="L159" s="4" t="s">
        <v>328</v>
      </c>
      <c r="V159" s="4" t="s">
        <v>492</v>
      </c>
    </row>
    <row r="160" spans="1:22" x14ac:dyDescent="0.25">
      <c r="A160" s="4" t="s">
        <v>151</v>
      </c>
      <c r="L160" s="4" t="s">
        <v>329</v>
      </c>
      <c r="V160" s="4" t="s">
        <v>493</v>
      </c>
    </row>
    <row r="161" spans="1:22" x14ac:dyDescent="0.25">
      <c r="A161" s="4" t="s">
        <v>152</v>
      </c>
      <c r="L161" s="4" t="s">
        <v>330</v>
      </c>
      <c r="V161" s="4" t="s">
        <v>494</v>
      </c>
    </row>
    <row r="162" spans="1:22" x14ac:dyDescent="0.25">
      <c r="A162" s="4" t="s">
        <v>153</v>
      </c>
      <c r="L162" s="4" t="s">
        <v>331</v>
      </c>
      <c r="V162" s="4" t="s">
        <v>495</v>
      </c>
    </row>
    <row r="163" spans="1:22" x14ac:dyDescent="0.25">
      <c r="A163" s="4" t="s">
        <v>154</v>
      </c>
      <c r="L163" s="4" t="s">
        <v>332</v>
      </c>
      <c r="V163" s="4" t="s">
        <v>496</v>
      </c>
    </row>
    <row r="164" spans="1:22" x14ac:dyDescent="0.25">
      <c r="A164" s="4" t="s">
        <v>155</v>
      </c>
      <c r="L164" s="4" t="s">
        <v>333</v>
      </c>
      <c r="V164" s="4" t="s">
        <v>497</v>
      </c>
    </row>
    <row r="165" spans="1:22" x14ac:dyDescent="0.25">
      <c r="A165" s="4" t="s">
        <v>156</v>
      </c>
      <c r="L165" s="4" t="s">
        <v>334</v>
      </c>
      <c r="V165" s="4" t="s">
        <v>498</v>
      </c>
    </row>
    <row r="166" spans="1:22" x14ac:dyDescent="0.25">
      <c r="A166" s="4" t="s">
        <v>157</v>
      </c>
      <c r="L166" s="4" t="s">
        <v>335</v>
      </c>
      <c r="V166" s="4" t="s">
        <v>499</v>
      </c>
    </row>
    <row r="167" spans="1:22" x14ac:dyDescent="0.25">
      <c r="A167" s="4" t="s">
        <v>158</v>
      </c>
      <c r="L167" s="4"/>
      <c r="V167" s="4" t="s">
        <v>500</v>
      </c>
    </row>
    <row r="168" spans="1:22" x14ac:dyDescent="0.25">
      <c r="A168" s="4" t="s">
        <v>159</v>
      </c>
      <c r="L168" s="4" t="s">
        <v>160</v>
      </c>
      <c r="V168" s="4" t="s">
        <v>501</v>
      </c>
    </row>
    <row r="169" spans="1:22" x14ac:dyDescent="0.25">
      <c r="A169" s="4"/>
      <c r="L169" s="4"/>
      <c r="V169" s="4" t="s">
        <v>502</v>
      </c>
    </row>
    <row r="170" spans="1:22" x14ac:dyDescent="0.25">
      <c r="A170" s="4" t="s">
        <v>160</v>
      </c>
      <c r="L170" s="4" t="s">
        <v>67</v>
      </c>
      <c r="V170" s="4" t="s">
        <v>503</v>
      </c>
    </row>
    <row r="171" spans="1:22" x14ac:dyDescent="0.25">
      <c r="A171" s="4"/>
      <c r="L171" s="4" t="s">
        <v>161</v>
      </c>
      <c r="V171" s="4" t="s">
        <v>504</v>
      </c>
    </row>
    <row r="172" spans="1:22" x14ac:dyDescent="0.25">
      <c r="A172" s="4" t="s">
        <v>67</v>
      </c>
      <c r="L172" s="4"/>
      <c r="V172" s="4"/>
    </row>
    <row r="173" spans="1:22" x14ac:dyDescent="0.25">
      <c r="A173" s="4" t="s">
        <v>161</v>
      </c>
      <c r="L173" s="4" t="s">
        <v>67</v>
      </c>
      <c r="V173" s="4" t="s">
        <v>160</v>
      </c>
    </row>
    <row r="174" spans="1:22" x14ac:dyDescent="0.25">
      <c r="A174" s="4"/>
      <c r="L174" s="4" t="s">
        <v>162</v>
      </c>
      <c r="V174" s="4"/>
    </row>
    <row r="175" spans="1:22" x14ac:dyDescent="0.25">
      <c r="A175" s="4" t="s">
        <v>67</v>
      </c>
      <c r="L175" s="4"/>
      <c r="V175" s="4" t="s">
        <v>67</v>
      </c>
    </row>
    <row r="176" spans="1:22" x14ac:dyDescent="0.25">
      <c r="A176" s="4" t="s">
        <v>162</v>
      </c>
      <c r="L176" s="4" t="s">
        <v>163</v>
      </c>
      <c r="V176" s="4" t="s">
        <v>161</v>
      </c>
    </row>
    <row r="177" spans="1:22" x14ac:dyDescent="0.25">
      <c r="A177" s="4"/>
      <c r="L177" s="4"/>
      <c r="V177" s="4"/>
    </row>
    <row r="178" spans="1:22" x14ac:dyDescent="0.25">
      <c r="A178" s="4" t="s">
        <v>163</v>
      </c>
      <c r="L178" s="4" t="s">
        <v>100</v>
      </c>
      <c r="V178" s="4" t="s">
        <v>67</v>
      </c>
    </row>
    <row r="179" spans="1:22" x14ac:dyDescent="0.25">
      <c r="A179" s="4"/>
      <c r="L179" s="4" t="s">
        <v>281</v>
      </c>
      <c r="V179" s="4" t="s">
        <v>162</v>
      </c>
    </row>
    <row r="180" spans="1:22" x14ac:dyDescent="0.25">
      <c r="A180" s="4" t="s">
        <v>100</v>
      </c>
      <c r="L180" s="4" t="s">
        <v>336</v>
      </c>
      <c r="V180" s="4"/>
    </row>
    <row r="181" spans="1:22" x14ac:dyDescent="0.25">
      <c r="A181" s="4" t="s">
        <v>101</v>
      </c>
      <c r="L181" s="4" t="s">
        <v>337</v>
      </c>
      <c r="V181" s="4" t="s">
        <v>163</v>
      </c>
    </row>
    <row r="182" spans="1:22" x14ac:dyDescent="0.25">
      <c r="A182" s="4" t="s">
        <v>164</v>
      </c>
      <c r="L182" s="4" t="s">
        <v>338</v>
      </c>
      <c r="V182" s="4"/>
    </row>
    <row r="183" spans="1:22" x14ac:dyDescent="0.25">
      <c r="A183" s="4" t="s">
        <v>165</v>
      </c>
      <c r="L183" s="4" t="s">
        <v>339</v>
      </c>
      <c r="V183" s="4" t="s">
        <v>447</v>
      </c>
    </row>
    <row r="184" spans="1:22" x14ac:dyDescent="0.25">
      <c r="A184" s="4" t="s">
        <v>104</v>
      </c>
      <c r="L184" s="4" t="s">
        <v>340</v>
      </c>
      <c r="V184" s="4" t="s">
        <v>448</v>
      </c>
    </row>
    <row r="185" spans="1:22" x14ac:dyDescent="0.25">
      <c r="A185" s="4" t="s">
        <v>105</v>
      </c>
      <c r="L185" s="4" t="s">
        <v>341</v>
      </c>
      <c r="V185" s="4" t="s">
        <v>505</v>
      </c>
    </row>
    <row r="186" spans="1:22" x14ac:dyDescent="0.25">
      <c r="A186" s="4" t="s">
        <v>166</v>
      </c>
      <c r="L186" s="4" t="s">
        <v>342</v>
      </c>
      <c r="V186" s="4" t="s">
        <v>506</v>
      </c>
    </row>
    <row r="187" spans="1:22" x14ac:dyDescent="0.25">
      <c r="A187" s="4" t="s">
        <v>167</v>
      </c>
      <c r="L187" s="4" t="s">
        <v>343</v>
      </c>
      <c r="V187" s="4" t="s">
        <v>507</v>
      </c>
    </row>
    <row r="188" spans="1:22" x14ac:dyDescent="0.25">
      <c r="A188" s="4" t="s">
        <v>168</v>
      </c>
      <c r="L188" s="4" t="s">
        <v>344</v>
      </c>
      <c r="V188" s="4" t="s">
        <v>508</v>
      </c>
    </row>
    <row r="189" spans="1:22" x14ac:dyDescent="0.25">
      <c r="A189" s="4" t="s">
        <v>169</v>
      </c>
      <c r="L189" s="4"/>
      <c r="V189" s="4" t="s">
        <v>509</v>
      </c>
    </row>
    <row r="190" spans="1:22" x14ac:dyDescent="0.25">
      <c r="A190" s="4" t="s">
        <v>170</v>
      </c>
      <c r="L190" s="4" t="s">
        <v>111</v>
      </c>
      <c r="V190" s="4" t="s">
        <v>510</v>
      </c>
    </row>
    <row r="191" spans="1:22" x14ac:dyDescent="0.25">
      <c r="A191" s="4"/>
      <c r="L191" s="4"/>
      <c r="V191" s="4" t="s">
        <v>511</v>
      </c>
    </row>
    <row r="192" spans="1:22" x14ac:dyDescent="0.25">
      <c r="A192" s="4" t="s">
        <v>111</v>
      </c>
      <c r="L192" s="4"/>
      <c r="V192" s="4" t="s">
        <v>512</v>
      </c>
    </row>
    <row r="193" spans="1:22" x14ac:dyDescent="0.25">
      <c r="A193" s="4"/>
      <c r="L193" s="4" t="s">
        <v>171</v>
      </c>
      <c r="V193" s="4" t="s">
        <v>513</v>
      </c>
    </row>
    <row r="194" spans="1:22" x14ac:dyDescent="0.25">
      <c r="A194" s="4"/>
      <c r="L194" s="4"/>
      <c r="V194" s="4"/>
    </row>
    <row r="195" spans="1:22" x14ac:dyDescent="0.25">
      <c r="A195" s="4" t="s">
        <v>171</v>
      </c>
      <c r="L195" s="4" t="s">
        <v>345</v>
      </c>
      <c r="V195" s="4" t="s">
        <v>111</v>
      </c>
    </row>
    <row r="196" spans="1:22" x14ac:dyDescent="0.25">
      <c r="A196" s="4"/>
      <c r="L196" s="4" t="s">
        <v>346</v>
      </c>
      <c r="V196" s="4"/>
    </row>
    <row r="197" spans="1:22" x14ac:dyDescent="0.25">
      <c r="A197" s="4" t="s">
        <v>113</v>
      </c>
      <c r="L197" s="4" t="s">
        <v>347</v>
      </c>
      <c r="V197" s="4"/>
    </row>
    <row r="198" spans="1:22" x14ac:dyDescent="0.25">
      <c r="A198" s="4" t="s">
        <v>114</v>
      </c>
      <c r="L198" s="4" t="s">
        <v>348</v>
      </c>
      <c r="V198" s="4" t="s">
        <v>171</v>
      </c>
    </row>
    <row r="199" spans="1:22" x14ac:dyDescent="0.25">
      <c r="A199" s="4" t="s">
        <v>172</v>
      </c>
      <c r="L199" s="4" t="s">
        <v>349</v>
      </c>
      <c r="V199" s="4"/>
    </row>
    <row r="200" spans="1:22" x14ac:dyDescent="0.25">
      <c r="A200" s="4" t="s">
        <v>173</v>
      </c>
      <c r="L200" s="4" t="s">
        <v>350</v>
      </c>
      <c r="V200" s="4" t="s">
        <v>458</v>
      </c>
    </row>
    <row r="201" spans="1:22" x14ac:dyDescent="0.25">
      <c r="A201" s="4" t="s">
        <v>174</v>
      </c>
      <c r="L201" s="4" t="s">
        <v>351</v>
      </c>
      <c r="V201" s="4" t="s">
        <v>459</v>
      </c>
    </row>
    <row r="202" spans="1:22" x14ac:dyDescent="0.25">
      <c r="A202" s="4" t="s">
        <v>175</v>
      </c>
      <c r="L202" s="4" t="s">
        <v>352</v>
      </c>
      <c r="V202" s="4" t="s">
        <v>514</v>
      </c>
    </row>
    <row r="203" spans="1:22" x14ac:dyDescent="0.25">
      <c r="A203" s="4" t="s">
        <v>176</v>
      </c>
      <c r="L203" s="4" t="s">
        <v>353</v>
      </c>
      <c r="V203" s="4" t="s">
        <v>515</v>
      </c>
    </row>
    <row r="204" spans="1:22" x14ac:dyDescent="0.25">
      <c r="A204" s="4" t="s">
        <v>177</v>
      </c>
      <c r="L204" s="4" t="s">
        <v>354</v>
      </c>
      <c r="V204" s="4" t="s">
        <v>516</v>
      </c>
    </row>
    <row r="205" spans="1:22" x14ac:dyDescent="0.25">
      <c r="A205" s="4" t="s">
        <v>178</v>
      </c>
      <c r="L205" s="4" t="s">
        <v>355</v>
      </c>
      <c r="V205" s="4" t="s">
        <v>517</v>
      </c>
    </row>
    <row r="206" spans="1:22" x14ac:dyDescent="0.25">
      <c r="A206" s="4" t="s">
        <v>179</v>
      </c>
      <c r="L206" s="4" t="s">
        <v>356</v>
      </c>
      <c r="V206" s="4" t="s">
        <v>518</v>
      </c>
    </row>
    <row r="207" spans="1:22" x14ac:dyDescent="0.25">
      <c r="A207" s="4" t="s">
        <v>180</v>
      </c>
      <c r="L207" s="4" t="s">
        <v>357</v>
      </c>
      <c r="V207" s="4" t="s">
        <v>519</v>
      </c>
    </row>
    <row r="208" spans="1:22" x14ac:dyDescent="0.25">
      <c r="A208" s="4" t="s">
        <v>181</v>
      </c>
      <c r="L208" s="4" t="s">
        <v>358</v>
      </c>
      <c r="V208" s="4" t="s">
        <v>520</v>
      </c>
    </row>
    <row r="209" spans="1:22" x14ac:dyDescent="0.25">
      <c r="A209" s="4" t="s">
        <v>182</v>
      </c>
      <c r="L209" s="4" t="s">
        <v>359</v>
      </c>
      <c r="V209" s="4" t="s">
        <v>521</v>
      </c>
    </row>
    <row r="210" spans="1:22" x14ac:dyDescent="0.25">
      <c r="A210" s="4" t="s">
        <v>183</v>
      </c>
      <c r="L210" s="4" t="s">
        <v>360</v>
      </c>
      <c r="V210" s="4" t="s">
        <v>522</v>
      </c>
    </row>
    <row r="211" spans="1:22" x14ac:dyDescent="0.25">
      <c r="A211" s="4" t="s">
        <v>184</v>
      </c>
      <c r="L211" s="4" t="s">
        <v>361</v>
      </c>
      <c r="V211" s="4" t="s">
        <v>523</v>
      </c>
    </row>
    <row r="212" spans="1:22" x14ac:dyDescent="0.25">
      <c r="A212" s="4" t="s">
        <v>185</v>
      </c>
      <c r="L212" s="4" t="s">
        <v>362</v>
      </c>
      <c r="V212" s="4" t="s">
        <v>524</v>
      </c>
    </row>
    <row r="213" spans="1:22" x14ac:dyDescent="0.25">
      <c r="A213" s="4" t="s">
        <v>186</v>
      </c>
      <c r="L213" s="4" t="s">
        <v>363</v>
      </c>
      <c r="V213" s="4" t="s">
        <v>525</v>
      </c>
    </row>
    <row r="214" spans="1:22" x14ac:dyDescent="0.25">
      <c r="A214" s="4" t="s">
        <v>187</v>
      </c>
      <c r="L214" s="4" t="s">
        <v>364</v>
      </c>
      <c r="V214" s="4" t="s">
        <v>526</v>
      </c>
    </row>
    <row r="215" spans="1:22" x14ac:dyDescent="0.25">
      <c r="A215" s="4" t="s">
        <v>188</v>
      </c>
      <c r="L215" s="4" t="s">
        <v>365</v>
      </c>
      <c r="V215" s="4" t="s">
        <v>527</v>
      </c>
    </row>
    <row r="216" spans="1:22" x14ac:dyDescent="0.25">
      <c r="A216" s="4" t="s">
        <v>189</v>
      </c>
      <c r="L216" s="4" t="s">
        <v>366</v>
      </c>
      <c r="V216" s="4" t="s">
        <v>528</v>
      </c>
    </row>
    <row r="217" spans="1:22" x14ac:dyDescent="0.25">
      <c r="A217" s="4" t="s">
        <v>190</v>
      </c>
      <c r="L217" s="4" t="s">
        <v>367</v>
      </c>
      <c r="V217" s="4" t="s">
        <v>529</v>
      </c>
    </row>
    <row r="218" spans="1:22" x14ac:dyDescent="0.25">
      <c r="A218" s="4" t="s">
        <v>191</v>
      </c>
      <c r="L218" s="4" t="s">
        <v>368</v>
      </c>
      <c r="V218" s="4" t="s">
        <v>530</v>
      </c>
    </row>
    <row r="219" spans="1:22" x14ac:dyDescent="0.25">
      <c r="A219" s="4" t="s">
        <v>192</v>
      </c>
      <c r="L219" s="4" t="s">
        <v>369</v>
      </c>
      <c r="V219" s="4" t="s">
        <v>531</v>
      </c>
    </row>
    <row r="220" spans="1:22" x14ac:dyDescent="0.25">
      <c r="A220" s="4" t="s">
        <v>193</v>
      </c>
      <c r="L220" s="4" t="s">
        <v>370</v>
      </c>
      <c r="V220" s="4" t="s">
        <v>532</v>
      </c>
    </row>
    <row r="221" spans="1:22" x14ac:dyDescent="0.25">
      <c r="A221" s="4" t="s">
        <v>194</v>
      </c>
      <c r="L221" s="4" t="s">
        <v>371</v>
      </c>
      <c r="V221" s="4" t="s">
        <v>533</v>
      </c>
    </row>
    <row r="222" spans="1:22" x14ac:dyDescent="0.25">
      <c r="A222" s="4" t="s">
        <v>195</v>
      </c>
      <c r="L222" s="4" t="s">
        <v>372</v>
      </c>
      <c r="V222" s="4" t="s">
        <v>534</v>
      </c>
    </row>
    <row r="223" spans="1:22" x14ac:dyDescent="0.25">
      <c r="A223" s="4" t="s">
        <v>196</v>
      </c>
      <c r="L223" s="4" t="s">
        <v>373</v>
      </c>
      <c r="V223" s="4" t="s">
        <v>535</v>
      </c>
    </row>
    <row r="224" spans="1:22" x14ac:dyDescent="0.25">
      <c r="A224" s="4" t="s">
        <v>197</v>
      </c>
      <c r="L224" s="4" t="s">
        <v>374</v>
      </c>
      <c r="V224" s="4" t="s">
        <v>536</v>
      </c>
    </row>
    <row r="225" spans="1:22" x14ac:dyDescent="0.25">
      <c r="A225" s="4" t="s">
        <v>198</v>
      </c>
      <c r="L225" s="4" t="s">
        <v>375</v>
      </c>
      <c r="V225" s="4" t="s">
        <v>537</v>
      </c>
    </row>
    <row r="226" spans="1:22" x14ac:dyDescent="0.25">
      <c r="A226" s="4" t="s">
        <v>199</v>
      </c>
      <c r="L226" s="4" t="s">
        <v>376</v>
      </c>
      <c r="V226" s="4" t="s">
        <v>538</v>
      </c>
    </row>
    <row r="227" spans="1:22" x14ac:dyDescent="0.25">
      <c r="A227" s="4" t="s">
        <v>200</v>
      </c>
      <c r="L227" s="4" t="s">
        <v>377</v>
      </c>
      <c r="V227" s="4" t="s">
        <v>539</v>
      </c>
    </row>
    <row r="228" spans="1:22" x14ac:dyDescent="0.25">
      <c r="A228" s="4" t="s">
        <v>201</v>
      </c>
      <c r="L228" s="4" t="s">
        <v>378</v>
      </c>
      <c r="V228" s="4" t="s">
        <v>540</v>
      </c>
    </row>
    <row r="229" spans="1:22" x14ac:dyDescent="0.25">
      <c r="A229" s="4" t="s">
        <v>202</v>
      </c>
      <c r="L229" s="4" t="s">
        <v>379</v>
      </c>
      <c r="V229" s="4" t="s">
        <v>541</v>
      </c>
    </row>
    <row r="230" spans="1:22" x14ac:dyDescent="0.25">
      <c r="A230" s="4" t="s">
        <v>203</v>
      </c>
      <c r="L230" s="4" t="s">
        <v>380</v>
      </c>
      <c r="V230" s="4" t="s">
        <v>542</v>
      </c>
    </row>
    <row r="231" spans="1:22" x14ac:dyDescent="0.25">
      <c r="A231" s="4" t="s">
        <v>204</v>
      </c>
      <c r="L231" s="4" t="s">
        <v>381</v>
      </c>
      <c r="V231" s="4" t="s">
        <v>543</v>
      </c>
    </row>
    <row r="232" spans="1:22" x14ac:dyDescent="0.25">
      <c r="A232" s="4" t="s">
        <v>205</v>
      </c>
      <c r="L232" s="4" t="s">
        <v>382</v>
      </c>
      <c r="V232" s="4" t="s">
        <v>544</v>
      </c>
    </row>
    <row r="233" spans="1:22" x14ac:dyDescent="0.25">
      <c r="A233" s="4" t="s">
        <v>206</v>
      </c>
      <c r="L233" s="4" t="s">
        <v>383</v>
      </c>
      <c r="V233" s="4" t="s">
        <v>545</v>
      </c>
    </row>
    <row r="234" spans="1:22" x14ac:dyDescent="0.25">
      <c r="A234" s="4" t="s">
        <v>207</v>
      </c>
      <c r="L234" s="4" t="s">
        <v>384</v>
      </c>
      <c r="V234" s="4" t="s">
        <v>546</v>
      </c>
    </row>
    <row r="235" spans="1:22" x14ac:dyDescent="0.25">
      <c r="A235" s="4" t="s">
        <v>208</v>
      </c>
      <c r="L235" s="4" t="s">
        <v>385</v>
      </c>
      <c r="V235" s="4" t="s">
        <v>547</v>
      </c>
    </row>
    <row r="236" spans="1:22" x14ac:dyDescent="0.25">
      <c r="A236" s="4" t="s">
        <v>209</v>
      </c>
      <c r="L236" s="4" t="s">
        <v>386</v>
      </c>
      <c r="V236" s="4" t="s">
        <v>548</v>
      </c>
    </row>
    <row r="237" spans="1:22" x14ac:dyDescent="0.25">
      <c r="A237" s="4" t="s">
        <v>210</v>
      </c>
      <c r="L237" s="4" t="s">
        <v>387</v>
      </c>
      <c r="V237" s="4" t="s">
        <v>549</v>
      </c>
    </row>
    <row r="238" spans="1:22" x14ac:dyDescent="0.25">
      <c r="A238" s="4" t="s">
        <v>211</v>
      </c>
      <c r="L238" s="4" t="s">
        <v>388</v>
      </c>
      <c r="V238" s="4" t="s">
        <v>550</v>
      </c>
    </row>
    <row r="239" spans="1:22" x14ac:dyDescent="0.25">
      <c r="A239" s="4" t="s">
        <v>212</v>
      </c>
      <c r="L239" s="4" t="s">
        <v>389</v>
      </c>
      <c r="V239" s="4" t="s">
        <v>551</v>
      </c>
    </row>
    <row r="240" spans="1:22" x14ac:dyDescent="0.25">
      <c r="A240" s="4" t="s">
        <v>213</v>
      </c>
      <c r="L240" s="4" t="s">
        <v>390</v>
      </c>
      <c r="V240" s="4" t="s">
        <v>552</v>
      </c>
    </row>
    <row r="241" spans="1:22" x14ac:dyDescent="0.25">
      <c r="A241" s="4" t="s">
        <v>214</v>
      </c>
      <c r="L241" s="4" t="s">
        <v>391</v>
      </c>
      <c r="V241" s="4" t="s">
        <v>553</v>
      </c>
    </row>
    <row r="242" spans="1:22" x14ac:dyDescent="0.25">
      <c r="A242" s="4" t="s">
        <v>215</v>
      </c>
      <c r="L242" s="4"/>
      <c r="V242" s="4" t="s">
        <v>554</v>
      </c>
    </row>
    <row r="243" spans="1:22" x14ac:dyDescent="0.25">
      <c r="A243" s="4" t="s">
        <v>216</v>
      </c>
      <c r="L243" s="4" t="s">
        <v>217</v>
      </c>
      <c r="V243" s="4" t="s">
        <v>555</v>
      </c>
    </row>
    <row r="244" spans="1:22" x14ac:dyDescent="0.25">
      <c r="A244" s="4"/>
      <c r="L244" s="4"/>
      <c r="V244" s="4" t="s">
        <v>556</v>
      </c>
    </row>
    <row r="245" spans="1:22" x14ac:dyDescent="0.25">
      <c r="A245" s="4" t="s">
        <v>217</v>
      </c>
      <c r="L245" s="4" t="s">
        <v>67</v>
      </c>
      <c r="V245" s="4" t="s">
        <v>557</v>
      </c>
    </row>
    <row r="246" spans="1:22" x14ac:dyDescent="0.25">
      <c r="A246" s="4"/>
      <c r="L246" s="4" t="s">
        <v>218</v>
      </c>
      <c r="V246" s="4" t="s">
        <v>558</v>
      </c>
    </row>
    <row r="247" spans="1:22" x14ac:dyDescent="0.25">
      <c r="A247" s="4" t="s">
        <v>67</v>
      </c>
      <c r="L247" s="4"/>
      <c r="V247" s="4"/>
    </row>
    <row r="248" spans="1:22" x14ac:dyDescent="0.25">
      <c r="A248" s="4" t="s">
        <v>218</v>
      </c>
      <c r="L248" s="4" t="s">
        <v>67</v>
      </c>
      <c r="V248" s="4" t="s">
        <v>217</v>
      </c>
    </row>
    <row r="249" spans="1:22" x14ac:dyDescent="0.25">
      <c r="A249" s="4"/>
      <c r="L249" s="4" t="s">
        <v>219</v>
      </c>
      <c r="V249" s="4"/>
    </row>
    <row r="250" spans="1:22" x14ac:dyDescent="0.25">
      <c r="A250" s="4" t="s">
        <v>67</v>
      </c>
      <c r="L250" s="4"/>
      <c r="V250" s="4" t="s">
        <v>67</v>
      </c>
    </row>
    <row r="251" spans="1:22" x14ac:dyDescent="0.25">
      <c r="A251" s="4" t="s">
        <v>219</v>
      </c>
      <c r="L251" s="4" t="s">
        <v>220</v>
      </c>
      <c r="V251" s="4" t="s">
        <v>218</v>
      </c>
    </row>
    <row r="252" spans="1:22" x14ac:dyDescent="0.25">
      <c r="A252" s="4"/>
      <c r="L252" s="4"/>
      <c r="V252" s="4"/>
    </row>
    <row r="253" spans="1:22" x14ac:dyDescent="0.25">
      <c r="A253" s="4" t="s">
        <v>220</v>
      </c>
      <c r="L253" s="4" t="s">
        <v>221</v>
      </c>
      <c r="V253" s="4" t="s">
        <v>67</v>
      </c>
    </row>
    <row r="254" spans="1:22" x14ac:dyDescent="0.25">
      <c r="A254" s="4"/>
      <c r="L254" s="4" t="s">
        <v>392</v>
      </c>
      <c r="V254" s="4" t="s">
        <v>219</v>
      </c>
    </row>
    <row r="255" spans="1:22" x14ac:dyDescent="0.25">
      <c r="A255" s="4" t="s">
        <v>221</v>
      </c>
      <c r="L255" s="4" t="s">
        <v>393</v>
      </c>
      <c r="V255" s="4"/>
    </row>
    <row r="256" spans="1:22" x14ac:dyDescent="0.25">
      <c r="A256" s="4" t="s">
        <v>222</v>
      </c>
      <c r="L256" s="4" t="s">
        <v>394</v>
      </c>
      <c r="V256" s="4" t="s">
        <v>220</v>
      </c>
    </row>
    <row r="257" spans="1:22" x14ac:dyDescent="0.25">
      <c r="A257" s="4" t="s">
        <v>223</v>
      </c>
      <c r="L257" s="4" t="s">
        <v>395</v>
      </c>
      <c r="V257" s="4"/>
    </row>
    <row r="258" spans="1:22" x14ac:dyDescent="0.25">
      <c r="A258" s="4" t="s">
        <v>224</v>
      </c>
      <c r="L258" s="4" t="s">
        <v>396</v>
      </c>
      <c r="V258" s="4" t="s">
        <v>559</v>
      </c>
    </row>
    <row r="259" spans="1:22" x14ac:dyDescent="0.25">
      <c r="A259" s="4" t="s">
        <v>225</v>
      </c>
      <c r="L259" s="4" t="s">
        <v>397</v>
      </c>
      <c r="V259" s="4" t="s">
        <v>560</v>
      </c>
    </row>
    <row r="260" spans="1:22" x14ac:dyDescent="0.25">
      <c r="A260" s="4" t="s">
        <v>226</v>
      </c>
      <c r="L260" s="4" t="s">
        <v>398</v>
      </c>
      <c r="V260" s="4" t="s">
        <v>561</v>
      </c>
    </row>
    <row r="261" spans="1:22" x14ac:dyDescent="0.25">
      <c r="A261" s="4" t="s">
        <v>227</v>
      </c>
      <c r="L261" s="4" t="s">
        <v>399</v>
      </c>
      <c r="V261" s="4" t="s">
        <v>562</v>
      </c>
    </row>
    <row r="262" spans="1:22" x14ac:dyDescent="0.25">
      <c r="A262" s="4" t="s">
        <v>228</v>
      </c>
      <c r="L262" s="4" t="s">
        <v>400</v>
      </c>
      <c r="V262" s="4" t="s">
        <v>563</v>
      </c>
    </row>
    <row r="263" spans="1:22" x14ac:dyDescent="0.25">
      <c r="A263" s="4" t="s">
        <v>229</v>
      </c>
      <c r="L263" s="4" t="s">
        <v>401</v>
      </c>
      <c r="V263" s="4" t="s">
        <v>564</v>
      </c>
    </row>
    <row r="264" spans="1:22" x14ac:dyDescent="0.25">
      <c r="A264" s="4" t="s">
        <v>230</v>
      </c>
      <c r="L264" s="4"/>
      <c r="V264" s="4" t="s">
        <v>565</v>
      </c>
    </row>
    <row r="265" spans="1:22" x14ac:dyDescent="0.25">
      <c r="A265" s="4" t="s">
        <v>231</v>
      </c>
      <c r="L265" s="4" t="s">
        <v>232</v>
      </c>
      <c r="V265" s="4" t="s">
        <v>566</v>
      </c>
    </row>
    <row r="266" spans="1:22" x14ac:dyDescent="0.25">
      <c r="A266" s="4"/>
      <c r="L266" s="4"/>
      <c r="V266" s="4" t="s">
        <v>567</v>
      </c>
    </row>
    <row r="267" spans="1:22" x14ac:dyDescent="0.25">
      <c r="A267" s="4" t="s">
        <v>232</v>
      </c>
      <c r="L267" s="4"/>
      <c r="V267" s="4" t="s">
        <v>568</v>
      </c>
    </row>
    <row r="268" spans="1:22" x14ac:dyDescent="0.25">
      <c r="A268" s="4"/>
      <c r="L268" s="4" t="s">
        <v>233</v>
      </c>
      <c r="V268" s="4" t="s">
        <v>569</v>
      </c>
    </row>
    <row r="269" spans="1:22" x14ac:dyDescent="0.25">
      <c r="A269" s="4"/>
      <c r="L269" s="4"/>
      <c r="V269" s="4"/>
    </row>
    <row r="270" spans="1:22" x14ac:dyDescent="0.25">
      <c r="A270" s="4" t="s">
        <v>233</v>
      </c>
      <c r="L270" s="4" t="s">
        <v>234</v>
      </c>
      <c r="V270" s="4" t="s">
        <v>232</v>
      </c>
    </row>
    <row r="271" spans="1:22" x14ac:dyDescent="0.25">
      <c r="A271" s="4"/>
      <c r="L271" s="4" t="s">
        <v>235</v>
      </c>
      <c r="V271" s="4"/>
    </row>
    <row r="272" spans="1:22" x14ac:dyDescent="0.25">
      <c r="A272" s="4" t="s">
        <v>234</v>
      </c>
      <c r="L272" s="4" t="s">
        <v>402</v>
      </c>
      <c r="V272" s="4"/>
    </row>
    <row r="273" spans="1:22" x14ac:dyDescent="0.25">
      <c r="A273" s="4" t="s">
        <v>235</v>
      </c>
      <c r="L273" s="4" t="s">
        <v>403</v>
      </c>
      <c r="V273" s="4" t="s">
        <v>233</v>
      </c>
    </row>
    <row r="274" spans="1:22" x14ac:dyDescent="0.25">
      <c r="A274" s="4" t="s">
        <v>236</v>
      </c>
      <c r="L274" s="4" t="s">
        <v>404</v>
      </c>
      <c r="V274" s="4"/>
    </row>
    <row r="275" spans="1:22" x14ac:dyDescent="0.25">
      <c r="A275" s="4" t="s">
        <v>237</v>
      </c>
      <c r="L275" s="4" t="s">
        <v>405</v>
      </c>
      <c r="V275" s="4" t="s">
        <v>570</v>
      </c>
    </row>
    <row r="276" spans="1:22" x14ac:dyDescent="0.25">
      <c r="A276" s="4" t="s">
        <v>238</v>
      </c>
      <c r="L276" s="4" t="s">
        <v>406</v>
      </c>
      <c r="V276" s="4" t="s">
        <v>571</v>
      </c>
    </row>
    <row r="277" spans="1:22" x14ac:dyDescent="0.25">
      <c r="A277" s="4" t="s">
        <v>239</v>
      </c>
      <c r="L277" s="4" t="s">
        <v>407</v>
      </c>
      <c r="V277" s="4" t="s">
        <v>572</v>
      </c>
    </row>
    <row r="278" spans="1:22" x14ac:dyDescent="0.25">
      <c r="A278" s="4" t="s">
        <v>240</v>
      </c>
      <c r="L278" s="4" t="s">
        <v>408</v>
      </c>
      <c r="V278" s="4" t="s">
        <v>573</v>
      </c>
    </row>
    <row r="279" spans="1:22" x14ac:dyDescent="0.25">
      <c r="A279" s="4" t="s">
        <v>241</v>
      </c>
      <c r="L279" s="4" t="s">
        <v>409</v>
      </c>
      <c r="V279" s="4" t="s">
        <v>574</v>
      </c>
    </row>
    <row r="280" spans="1:22" x14ac:dyDescent="0.25">
      <c r="A280" s="4" t="s">
        <v>242</v>
      </c>
      <c r="L280" s="4" t="s">
        <v>410</v>
      </c>
      <c r="V280" s="4" t="s">
        <v>575</v>
      </c>
    </row>
    <row r="281" spans="1:22" x14ac:dyDescent="0.25">
      <c r="A281" s="4" t="s">
        <v>243</v>
      </c>
      <c r="L281" s="4"/>
      <c r="V281" s="4" t="s">
        <v>576</v>
      </c>
    </row>
    <row r="282" spans="1:22" x14ac:dyDescent="0.25">
      <c r="A282" s="4" t="s">
        <v>244</v>
      </c>
      <c r="L282" s="4" t="s">
        <v>245</v>
      </c>
      <c r="V282" s="4" t="s">
        <v>577</v>
      </c>
    </row>
    <row r="283" spans="1:22" x14ac:dyDescent="0.25">
      <c r="A283" s="4"/>
      <c r="L283" s="4"/>
      <c r="V283" s="4" t="s">
        <v>578</v>
      </c>
    </row>
    <row r="284" spans="1:22" x14ac:dyDescent="0.25">
      <c r="A284" s="4" t="s">
        <v>245</v>
      </c>
      <c r="L284" s="4" t="s">
        <v>67</v>
      </c>
      <c r="V284" s="4" t="s">
        <v>579</v>
      </c>
    </row>
    <row r="285" spans="1:22" x14ac:dyDescent="0.25">
      <c r="A285" s="4"/>
      <c r="L285" s="4" t="s">
        <v>246</v>
      </c>
      <c r="V285" s="4" t="s">
        <v>580</v>
      </c>
    </row>
    <row r="286" spans="1:22" x14ac:dyDescent="0.25">
      <c r="A286" s="4" t="s">
        <v>67</v>
      </c>
      <c r="L286" s="4"/>
      <c r="V286" s="4"/>
    </row>
    <row r="287" spans="1:22" x14ac:dyDescent="0.25">
      <c r="A287" s="4" t="s">
        <v>246</v>
      </c>
      <c r="L287" s="4" t="s">
        <v>67</v>
      </c>
      <c r="V287" s="4" t="s">
        <v>245</v>
      </c>
    </row>
    <row r="288" spans="1:22" x14ac:dyDescent="0.25">
      <c r="A288" s="4"/>
      <c r="L288" s="4" t="s">
        <v>411</v>
      </c>
      <c r="V288" s="4"/>
    </row>
    <row r="289" spans="1:22" x14ac:dyDescent="0.25">
      <c r="A289" s="4" t="s">
        <v>67</v>
      </c>
      <c r="L289" s="4"/>
      <c r="V289" s="4" t="s">
        <v>67</v>
      </c>
    </row>
    <row r="290" spans="1:22" x14ac:dyDescent="0.25">
      <c r="A290" s="4" t="s">
        <v>247</v>
      </c>
      <c r="L290" s="4" t="s">
        <v>67</v>
      </c>
      <c r="V290" s="4" t="s">
        <v>246</v>
      </c>
    </row>
    <row r="291" spans="1:22" x14ac:dyDescent="0.25">
      <c r="A291" s="4"/>
      <c r="L291" s="4" t="s">
        <v>412</v>
      </c>
      <c r="V291" s="4"/>
    </row>
    <row r="292" spans="1:22" x14ac:dyDescent="0.25">
      <c r="A292" s="4" t="s">
        <v>67</v>
      </c>
      <c r="L292" s="4"/>
      <c r="V292" s="4" t="s">
        <v>67</v>
      </c>
    </row>
    <row r="293" spans="1:22" x14ac:dyDescent="0.25">
      <c r="A293" s="4" t="s">
        <v>248</v>
      </c>
      <c r="V293" s="4" t="s">
        <v>581</v>
      </c>
    </row>
    <row r="294" spans="1:22" x14ac:dyDescent="0.25">
      <c r="A294" s="4"/>
      <c r="V294" s="4"/>
    </row>
    <row r="295" spans="1:22" x14ac:dyDescent="0.25">
      <c r="V295" s="4" t="s">
        <v>67</v>
      </c>
    </row>
    <row r="296" spans="1:22" x14ac:dyDescent="0.25">
      <c r="V296" s="4" t="s">
        <v>582</v>
      </c>
    </row>
    <row r="297" spans="1:22" x14ac:dyDescent="0.25">
      <c r="V297" s="4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20"/>
  <sheetViews>
    <sheetView workbookViewId="0">
      <selection sqref="A1:XFD4"/>
    </sheetView>
  </sheetViews>
  <sheetFormatPr defaultColWidth="12" defaultRowHeight="15" x14ac:dyDescent="0.25"/>
  <sheetData>
    <row r="1" spans="1:43" s="3" customFormat="1" x14ac:dyDescent="0.25">
      <c r="B1" s="3" t="s">
        <v>11</v>
      </c>
      <c r="P1" s="3" t="s">
        <v>22</v>
      </c>
      <c r="AD1" s="3" t="s">
        <v>33</v>
      </c>
    </row>
    <row r="2" spans="1:43" s="3" customFormat="1" ht="46.5" customHeight="1" x14ac:dyDescent="0.25">
      <c r="A2" s="3" t="s">
        <v>0</v>
      </c>
      <c r="B2" s="3" t="s">
        <v>13</v>
      </c>
      <c r="C2" s="3" t="s">
        <v>12</v>
      </c>
      <c r="D2" s="3" t="s">
        <v>2353</v>
      </c>
      <c r="E2" s="3" t="s">
        <v>2354</v>
      </c>
      <c r="F2" s="3" t="s">
        <v>2355</v>
      </c>
      <c r="G2" s="3" t="s">
        <v>2356</v>
      </c>
      <c r="H2" s="3" t="s">
        <v>2357</v>
      </c>
      <c r="I2" s="3" t="s">
        <v>2358</v>
      </c>
      <c r="J2" s="3" t="s">
        <v>2360</v>
      </c>
      <c r="K2" s="3" t="s">
        <v>2359</v>
      </c>
      <c r="L2" s="3" t="s">
        <v>2361</v>
      </c>
      <c r="M2" s="3" t="s">
        <v>2362</v>
      </c>
      <c r="N2" s="3" t="s">
        <v>2363</v>
      </c>
      <c r="O2" s="3" t="s">
        <v>2364</v>
      </c>
      <c r="P2" s="3" t="s">
        <v>23</v>
      </c>
      <c r="Q2" s="3" t="s">
        <v>24</v>
      </c>
      <c r="R2" s="3" t="s">
        <v>2365</v>
      </c>
      <c r="S2" s="3" t="s">
        <v>2366</v>
      </c>
      <c r="T2" s="3" t="s">
        <v>2369</v>
      </c>
      <c r="U2" s="3" t="s">
        <v>2370</v>
      </c>
      <c r="V2" s="3" t="s">
        <v>2373</v>
      </c>
      <c r="W2" s="3" t="s">
        <v>2374</v>
      </c>
      <c r="X2" s="3" t="s">
        <v>2377</v>
      </c>
      <c r="Y2" s="3" t="s">
        <v>2378</v>
      </c>
      <c r="Z2" s="3" t="s">
        <v>2433</v>
      </c>
      <c r="AA2" s="3" t="s">
        <v>2434</v>
      </c>
      <c r="AB2" s="3" t="s">
        <v>2435</v>
      </c>
      <c r="AC2" s="3" t="s">
        <v>2436</v>
      </c>
      <c r="AD2" s="3" t="s">
        <v>34</v>
      </c>
      <c r="AE2" s="3" t="s">
        <v>35</v>
      </c>
      <c r="AF2" s="3" t="s">
        <v>2367</v>
      </c>
      <c r="AG2" s="3" t="s">
        <v>2368</v>
      </c>
      <c r="AH2" s="3" t="s">
        <v>2371</v>
      </c>
      <c r="AI2" s="3" t="s">
        <v>2372</v>
      </c>
      <c r="AJ2" s="3" t="s">
        <v>2375</v>
      </c>
      <c r="AK2" s="3" t="s">
        <v>2376</v>
      </c>
      <c r="AL2" s="3" t="s">
        <v>2379</v>
      </c>
      <c r="AM2" s="3" t="s">
        <v>2380</v>
      </c>
      <c r="AN2" s="3" t="s">
        <v>2437</v>
      </c>
      <c r="AO2" s="3" t="s">
        <v>2438</v>
      </c>
      <c r="AP2" s="3" t="s">
        <v>2439</v>
      </c>
      <c r="AQ2" s="3" t="s">
        <v>2440</v>
      </c>
    </row>
    <row r="3" spans="1:43" s="2" customFormat="1" ht="15.75" x14ac:dyDescent="0.25">
      <c r="A3" s="2" t="s">
        <v>1</v>
      </c>
      <c r="B3" s="1"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7">
        <v>3</v>
      </c>
      <c r="R3" s="1">
        <v>0</v>
      </c>
      <c r="S3" s="1">
        <v>0</v>
      </c>
      <c r="T3" s="1">
        <v>0</v>
      </c>
      <c r="U3" s="7">
        <v>1</v>
      </c>
      <c r="V3" s="1">
        <v>0</v>
      </c>
      <c r="W3" s="7">
        <v>0</v>
      </c>
      <c r="X3" s="1">
        <v>0</v>
      </c>
      <c r="Y3" s="7">
        <v>1</v>
      </c>
      <c r="Z3" s="1">
        <v>0</v>
      </c>
      <c r="AA3" s="7">
        <v>1</v>
      </c>
      <c r="AB3" s="1">
        <v>0</v>
      </c>
      <c r="AC3" s="7">
        <v>2</v>
      </c>
      <c r="AD3" s="1">
        <v>0</v>
      </c>
      <c r="AE3" s="11">
        <v>4</v>
      </c>
      <c r="AF3" s="1">
        <v>0</v>
      </c>
      <c r="AG3" s="11">
        <v>2</v>
      </c>
      <c r="AH3" s="1">
        <v>0</v>
      </c>
      <c r="AI3" s="11">
        <v>2</v>
      </c>
      <c r="AJ3" s="1">
        <v>0</v>
      </c>
      <c r="AK3" s="11">
        <v>3</v>
      </c>
      <c r="AL3" s="1">
        <v>0</v>
      </c>
      <c r="AM3" s="11">
        <v>4</v>
      </c>
      <c r="AN3" s="1">
        <v>0</v>
      </c>
      <c r="AO3" s="11">
        <v>4</v>
      </c>
      <c r="AP3" s="1">
        <v>0</v>
      </c>
      <c r="AQ3" s="11">
        <v>4</v>
      </c>
    </row>
    <row r="4" spans="1:43" s="2" customFormat="1" ht="15.75" x14ac:dyDescent="0.25">
      <c r="A4" s="2" t="s">
        <v>10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7">
        <v>2</v>
      </c>
      <c r="R4" s="1">
        <v>0</v>
      </c>
      <c r="S4" s="1">
        <v>1</v>
      </c>
      <c r="T4" s="1">
        <v>0</v>
      </c>
      <c r="U4" s="7">
        <v>0</v>
      </c>
      <c r="V4" s="1">
        <v>0</v>
      </c>
      <c r="W4" s="7">
        <v>1</v>
      </c>
      <c r="X4" s="1">
        <v>0</v>
      </c>
      <c r="Y4" s="7">
        <v>0</v>
      </c>
      <c r="Z4" s="1">
        <v>0</v>
      </c>
      <c r="AA4" s="7">
        <v>1</v>
      </c>
      <c r="AB4" s="1">
        <v>0</v>
      </c>
      <c r="AC4" s="7">
        <v>2</v>
      </c>
      <c r="AD4" s="1">
        <v>0</v>
      </c>
      <c r="AE4" s="11">
        <v>4</v>
      </c>
      <c r="AF4" s="1">
        <v>0</v>
      </c>
      <c r="AG4" s="11">
        <v>3</v>
      </c>
      <c r="AH4" s="1">
        <v>0</v>
      </c>
      <c r="AI4" s="11">
        <v>3</v>
      </c>
      <c r="AJ4" s="1">
        <v>0</v>
      </c>
      <c r="AK4" s="11">
        <v>3</v>
      </c>
      <c r="AL4" s="1">
        <v>0</v>
      </c>
      <c r="AM4" s="11">
        <v>3</v>
      </c>
      <c r="AN4" s="1">
        <v>0</v>
      </c>
      <c r="AO4" s="11">
        <v>4</v>
      </c>
      <c r="AP4" s="1">
        <v>0</v>
      </c>
      <c r="AQ4" s="11">
        <v>4</v>
      </c>
    </row>
    <row r="5" spans="1:43" ht="15.75" x14ac:dyDescent="0.25">
      <c r="AC5" s="7">
        <v>1</v>
      </c>
      <c r="AQ5" s="11">
        <v>4</v>
      </c>
    </row>
    <row r="6" spans="1:43" x14ac:dyDescent="0.25">
      <c r="P6" t="s">
        <v>2441</v>
      </c>
    </row>
    <row r="8" spans="1:43" x14ac:dyDescent="0.25">
      <c r="P8" t="s">
        <v>45</v>
      </c>
      <c r="AE8" t="s">
        <v>2545</v>
      </c>
    </row>
    <row r="10" spans="1:43" x14ac:dyDescent="0.25">
      <c r="P10" t="s">
        <v>46</v>
      </c>
      <c r="AE10" t="s">
        <v>45</v>
      </c>
    </row>
    <row r="11" spans="1:43" x14ac:dyDescent="0.25">
      <c r="P11" t="s">
        <v>47</v>
      </c>
    </row>
    <row r="12" spans="1:43" x14ac:dyDescent="0.25">
      <c r="P12" t="s">
        <v>48</v>
      </c>
      <c r="AE12" t="s">
        <v>46</v>
      </c>
    </row>
    <row r="13" spans="1:43" x14ac:dyDescent="0.25">
      <c r="AE13" t="s">
        <v>47</v>
      </c>
    </row>
    <row r="14" spans="1:43" x14ac:dyDescent="0.25">
      <c r="AE14" t="s">
        <v>48</v>
      </c>
    </row>
    <row r="15" spans="1:43" x14ac:dyDescent="0.25">
      <c r="P15" t="s">
        <v>49</v>
      </c>
    </row>
    <row r="17" spans="16:31" x14ac:dyDescent="0.25">
      <c r="P17" t="s">
        <v>2442</v>
      </c>
      <c r="AE17" t="s">
        <v>49</v>
      </c>
    </row>
    <row r="18" spans="16:31" x14ac:dyDescent="0.25">
      <c r="P18" t="s">
        <v>2443</v>
      </c>
    </row>
    <row r="19" spans="16:31" x14ac:dyDescent="0.25">
      <c r="P19" t="s">
        <v>2444</v>
      </c>
      <c r="AE19" t="s">
        <v>2546</v>
      </c>
    </row>
    <row r="20" spans="16:31" x14ac:dyDescent="0.25">
      <c r="P20" t="s">
        <v>2445</v>
      </c>
      <c r="AE20" t="s">
        <v>2547</v>
      </c>
    </row>
    <row r="21" spans="16:31" x14ac:dyDescent="0.25">
      <c r="P21" t="s">
        <v>2446</v>
      </c>
      <c r="AE21" t="s">
        <v>2548</v>
      </c>
    </row>
    <row r="22" spans="16:31" x14ac:dyDescent="0.25">
      <c r="P22" t="s">
        <v>2447</v>
      </c>
      <c r="AE22" t="s">
        <v>2549</v>
      </c>
    </row>
    <row r="23" spans="16:31" x14ac:dyDescent="0.25">
      <c r="P23" t="s">
        <v>2448</v>
      </c>
      <c r="AE23" t="s">
        <v>2550</v>
      </c>
    </row>
    <row r="24" spans="16:31" x14ac:dyDescent="0.25">
      <c r="P24" t="s">
        <v>2449</v>
      </c>
      <c r="AE24" t="s">
        <v>2551</v>
      </c>
    </row>
    <row r="25" spans="16:31" x14ac:dyDescent="0.25">
      <c r="AE25" t="s">
        <v>2552</v>
      </c>
    </row>
    <row r="26" spans="16:31" x14ac:dyDescent="0.25">
      <c r="P26" t="s">
        <v>2450</v>
      </c>
      <c r="AE26" t="s">
        <v>2553</v>
      </c>
    </row>
    <row r="28" spans="16:31" x14ac:dyDescent="0.25">
      <c r="AE28" t="s">
        <v>1654</v>
      </c>
    </row>
    <row r="29" spans="16:31" x14ac:dyDescent="0.25">
      <c r="P29" t="s">
        <v>62</v>
      </c>
    </row>
    <row r="31" spans="16:31" x14ac:dyDescent="0.25">
      <c r="P31" t="s">
        <v>63</v>
      </c>
      <c r="AE31" t="s">
        <v>62</v>
      </c>
    </row>
    <row r="32" spans="16:31" x14ac:dyDescent="0.25">
      <c r="P32" t="s">
        <v>64</v>
      </c>
    </row>
    <row r="33" spans="16:31" x14ac:dyDescent="0.25">
      <c r="P33" t="s">
        <v>2451</v>
      </c>
      <c r="AE33" t="s">
        <v>63</v>
      </c>
    </row>
    <row r="34" spans="16:31" x14ac:dyDescent="0.25">
      <c r="P34" t="s">
        <v>2452</v>
      </c>
      <c r="AE34" t="s">
        <v>64</v>
      </c>
    </row>
    <row r="35" spans="16:31" x14ac:dyDescent="0.25">
      <c r="AE35" t="s">
        <v>2451</v>
      </c>
    </row>
    <row r="36" spans="16:31" x14ac:dyDescent="0.25">
      <c r="P36" t="s">
        <v>1008</v>
      </c>
      <c r="AE36" t="s">
        <v>2413</v>
      </c>
    </row>
    <row r="37" spans="16:31" x14ac:dyDescent="0.25">
      <c r="P37" t="s">
        <v>1009</v>
      </c>
    </row>
    <row r="38" spans="16:31" x14ac:dyDescent="0.25">
      <c r="AE38" t="s">
        <v>1008</v>
      </c>
    </row>
    <row r="39" spans="16:31" x14ac:dyDescent="0.25">
      <c r="P39" t="s">
        <v>2453</v>
      </c>
      <c r="AE39" t="s">
        <v>1009</v>
      </c>
    </row>
    <row r="41" spans="16:31" x14ac:dyDescent="0.25">
      <c r="P41" t="s">
        <v>45</v>
      </c>
      <c r="AE41" t="s">
        <v>67</v>
      </c>
    </row>
    <row r="42" spans="16:31" x14ac:dyDescent="0.25">
      <c r="AE42" t="s">
        <v>2554</v>
      </c>
    </row>
    <row r="43" spans="16:31" x14ac:dyDescent="0.25">
      <c r="P43" t="s">
        <v>70</v>
      </c>
    </row>
    <row r="44" spans="16:31" x14ac:dyDescent="0.25">
      <c r="P44" t="s">
        <v>71</v>
      </c>
      <c r="AE44" t="s">
        <v>45</v>
      </c>
    </row>
    <row r="45" spans="16:31" x14ac:dyDescent="0.25">
      <c r="P45" t="s">
        <v>48</v>
      </c>
    </row>
    <row r="46" spans="16:31" x14ac:dyDescent="0.25">
      <c r="AE46" t="s">
        <v>70</v>
      </c>
    </row>
    <row r="47" spans="16:31" x14ac:dyDescent="0.25">
      <c r="P47" t="s">
        <v>72</v>
      </c>
      <c r="AE47" t="s">
        <v>71</v>
      </c>
    </row>
    <row r="48" spans="16:31" x14ac:dyDescent="0.25">
      <c r="AE48" t="s">
        <v>48</v>
      </c>
    </row>
    <row r="50" spans="16:31" x14ac:dyDescent="0.25">
      <c r="P50" t="s">
        <v>73</v>
      </c>
      <c r="AE50" t="s">
        <v>72</v>
      </c>
    </row>
    <row r="52" spans="16:31" x14ac:dyDescent="0.25">
      <c r="P52" t="s">
        <v>74</v>
      </c>
    </row>
    <row r="53" spans="16:31" x14ac:dyDescent="0.25">
      <c r="P53" t="s">
        <v>2454</v>
      </c>
      <c r="AE53" t="s">
        <v>73</v>
      </c>
    </row>
    <row r="55" spans="16:31" x14ac:dyDescent="0.25">
      <c r="AE55" t="s">
        <v>74</v>
      </c>
    </row>
    <row r="56" spans="16:31" x14ac:dyDescent="0.25">
      <c r="P56" t="s">
        <v>77</v>
      </c>
      <c r="AE56" t="s">
        <v>2555</v>
      </c>
    </row>
    <row r="57" spans="16:31" x14ac:dyDescent="0.25">
      <c r="AE57" t="s">
        <v>2556</v>
      </c>
    </row>
    <row r="58" spans="16:31" x14ac:dyDescent="0.25">
      <c r="P58" t="s">
        <v>78</v>
      </c>
    </row>
    <row r="59" spans="16:31" x14ac:dyDescent="0.25">
      <c r="P59" t="s">
        <v>2455</v>
      </c>
    </row>
    <row r="60" spans="16:31" x14ac:dyDescent="0.25">
      <c r="P60" t="s">
        <v>2456</v>
      </c>
      <c r="AE60" t="s">
        <v>77</v>
      </c>
    </row>
    <row r="61" spans="16:31" x14ac:dyDescent="0.25">
      <c r="P61" t="s">
        <v>2457</v>
      </c>
    </row>
    <row r="62" spans="16:31" x14ac:dyDescent="0.25">
      <c r="AE62" t="s">
        <v>78</v>
      </c>
    </row>
    <row r="63" spans="16:31" x14ac:dyDescent="0.25">
      <c r="AE63" t="s">
        <v>2557</v>
      </c>
    </row>
    <row r="64" spans="16:31" x14ac:dyDescent="0.25">
      <c r="P64" t="s">
        <v>82</v>
      </c>
      <c r="AE64" t="s">
        <v>2558</v>
      </c>
    </row>
    <row r="65" spans="16:31" x14ac:dyDescent="0.25">
      <c r="AE65" t="s">
        <v>2559</v>
      </c>
    </row>
    <row r="66" spans="16:31" x14ac:dyDescent="0.25">
      <c r="P66" t="s">
        <v>602</v>
      </c>
    </row>
    <row r="67" spans="16:31" x14ac:dyDescent="0.25">
      <c r="P67" t="s">
        <v>2458</v>
      </c>
    </row>
    <row r="68" spans="16:31" x14ac:dyDescent="0.25">
      <c r="AE68" t="s">
        <v>82</v>
      </c>
    </row>
    <row r="70" spans="16:31" x14ac:dyDescent="0.25">
      <c r="P70" t="s">
        <v>85</v>
      </c>
      <c r="AE70" t="s">
        <v>602</v>
      </c>
    </row>
    <row r="71" spans="16:31" x14ac:dyDescent="0.25">
      <c r="AE71" t="s">
        <v>2560</v>
      </c>
    </row>
    <row r="72" spans="16:31" x14ac:dyDescent="0.25">
      <c r="P72" t="s">
        <v>2459</v>
      </c>
    </row>
    <row r="73" spans="16:31" x14ac:dyDescent="0.25">
      <c r="P73" t="s">
        <v>2460</v>
      </c>
    </row>
    <row r="74" spans="16:31" x14ac:dyDescent="0.25">
      <c r="P74" t="s">
        <v>2461</v>
      </c>
      <c r="AE74" t="s">
        <v>85</v>
      </c>
    </row>
    <row r="75" spans="16:31" x14ac:dyDescent="0.25">
      <c r="P75" t="s">
        <v>2462</v>
      </c>
    </row>
    <row r="76" spans="16:31" x14ac:dyDescent="0.25">
      <c r="P76" t="s">
        <v>2463</v>
      </c>
      <c r="AE76" t="s">
        <v>2561</v>
      </c>
    </row>
    <row r="77" spans="16:31" x14ac:dyDescent="0.25">
      <c r="P77" t="s">
        <v>2464</v>
      </c>
      <c r="AE77" t="s">
        <v>2562</v>
      </c>
    </row>
    <row r="78" spans="16:31" x14ac:dyDescent="0.25">
      <c r="P78" t="s">
        <v>2465</v>
      </c>
      <c r="AE78" t="s">
        <v>2563</v>
      </c>
    </row>
    <row r="79" spans="16:31" x14ac:dyDescent="0.25">
      <c r="P79" t="s">
        <v>2466</v>
      </c>
      <c r="AE79" t="s">
        <v>2564</v>
      </c>
    </row>
    <row r="80" spans="16:31" x14ac:dyDescent="0.25">
      <c r="AE80" t="s">
        <v>2565</v>
      </c>
    </row>
    <row r="81" spans="16:31" x14ac:dyDescent="0.25">
      <c r="P81" t="s">
        <v>2467</v>
      </c>
      <c r="AE81" t="s">
        <v>2566</v>
      </c>
    </row>
    <row r="82" spans="16:31" x14ac:dyDescent="0.25">
      <c r="AE82" t="s">
        <v>2567</v>
      </c>
    </row>
    <row r="83" spans="16:31" x14ac:dyDescent="0.25">
      <c r="P83" t="s">
        <v>67</v>
      </c>
      <c r="AE83" t="s">
        <v>2568</v>
      </c>
    </row>
    <row r="84" spans="16:31" x14ac:dyDescent="0.25">
      <c r="P84" t="s">
        <v>98</v>
      </c>
    </row>
    <row r="85" spans="16:31" x14ac:dyDescent="0.25">
      <c r="AE85" t="s">
        <v>2569</v>
      </c>
    </row>
    <row r="86" spans="16:31" x14ac:dyDescent="0.25">
      <c r="P86" t="s">
        <v>99</v>
      </c>
    </row>
    <row r="87" spans="16:31" x14ac:dyDescent="0.25">
      <c r="AE87" t="s">
        <v>67</v>
      </c>
    </row>
    <row r="88" spans="16:31" x14ac:dyDescent="0.25">
      <c r="P88" t="s">
        <v>2468</v>
      </c>
      <c r="AE88" t="s">
        <v>98</v>
      </c>
    </row>
    <row r="89" spans="16:31" x14ac:dyDescent="0.25">
      <c r="P89" t="s">
        <v>2469</v>
      </c>
    </row>
    <row r="90" spans="16:31" x14ac:dyDescent="0.25">
      <c r="P90" t="s">
        <v>2470</v>
      </c>
      <c r="AE90" t="s">
        <v>99</v>
      </c>
    </row>
    <row r="91" spans="16:31" x14ac:dyDescent="0.25">
      <c r="P91" t="s">
        <v>2471</v>
      </c>
    </row>
    <row r="92" spans="16:31" x14ac:dyDescent="0.25">
      <c r="P92" t="s">
        <v>2472</v>
      </c>
      <c r="AE92" t="s">
        <v>2570</v>
      </c>
    </row>
    <row r="93" spans="16:31" x14ac:dyDescent="0.25">
      <c r="P93" t="s">
        <v>2473</v>
      </c>
      <c r="AE93" t="s">
        <v>2571</v>
      </c>
    </row>
    <row r="94" spans="16:31" x14ac:dyDescent="0.25">
      <c r="P94" t="s">
        <v>2474</v>
      </c>
      <c r="AE94" t="s">
        <v>2572</v>
      </c>
    </row>
    <row r="95" spans="16:31" x14ac:dyDescent="0.25">
      <c r="P95" t="s">
        <v>2475</v>
      </c>
      <c r="AE95" t="s">
        <v>2573</v>
      </c>
    </row>
    <row r="96" spans="16:31" x14ac:dyDescent="0.25">
      <c r="AE96" t="s">
        <v>2574</v>
      </c>
    </row>
    <row r="97" spans="16:31" x14ac:dyDescent="0.25">
      <c r="P97" t="s">
        <v>111</v>
      </c>
      <c r="AE97" t="s">
        <v>2575</v>
      </c>
    </row>
    <row r="98" spans="16:31" x14ac:dyDescent="0.25">
      <c r="AE98" t="s">
        <v>2576</v>
      </c>
    </row>
    <row r="99" spans="16:31" x14ac:dyDescent="0.25">
      <c r="AE99" t="s">
        <v>2577</v>
      </c>
    </row>
    <row r="100" spans="16:31" x14ac:dyDescent="0.25">
      <c r="P100" t="s">
        <v>112</v>
      </c>
    </row>
    <row r="101" spans="16:31" x14ac:dyDescent="0.25">
      <c r="AE101" t="s">
        <v>111</v>
      </c>
    </row>
    <row r="102" spans="16:31" x14ac:dyDescent="0.25">
      <c r="P102" t="s">
        <v>871</v>
      </c>
    </row>
    <row r="103" spans="16:31" x14ac:dyDescent="0.25">
      <c r="P103" t="s">
        <v>872</v>
      </c>
    </row>
    <row r="104" spans="16:31" x14ac:dyDescent="0.25">
      <c r="P104" t="s">
        <v>2476</v>
      </c>
      <c r="AE104" t="s">
        <v>112</v>
      </c>
    </row>
    <row r="105" spans="16:31" x14ac:dyDescent="0.25">
      <c r="P105" t="s">
        <v>2477</v>
      </c>
    </row>
    <row r="106" spans="16:31" x14ac:dyDescent="0.25">
      <c r="P106" t="s">
        <v>2478</v>
      </c>
      <c r="AE106" t="s">
        <v>570</v>
      </c>
    </row>
    <row r="107" spans="16:31" x14ac:dyDescent="0.25">
      <c r="P107" t="s">
        <v>2479</v>
      </c>
      <c r="AE107" t="s">
        <v>571</v>
      </c>
    </row>
    <row r="108" spans="16:31" x14ac:dyDescent="0.25">
      <c r="P108" t="s">
        <v>2480</v>
      </c>
      <c r="AE108" t="s">
        <v>2578</v>
      </c>
    </row>
    <row r="109" spans="16:31" x14ac:dyDescent="0.25">
      <c r="P109" t="s">
        <v>2481</v>
      </c>
      <c r="AE109" t="s">
        <v>2579</v>
      </c>
    </row>
    <row r="110" spans="16:31" x14ac:dyDescent="0.25">
      <c r="P110" t="s">
        <v>2482</v>
      </c>
      <c r="AE110" t="s">
        <v>2580</v>
      </c>
    </row>
    <row r="111" spans="16:31" x14ac:dyDescent="0.25">
      <c r="P111" t="s">
        <v>2483</v>
      </c>
      <c r="AE111" t="s">
        <v>2581</v>
      </c>
    </row>
    <row r="112" spans="16:31" x14ac:dyDescent="0.25">
      <c r="P112" t="s">
        <v>2484</v>
      </c>
      <c r="AE112" t="s">
        <v>2582</v>
      </c>
    </row>
    <row r="113" spans="16:31" x14ac:dyDescent="0.25">
      <c r="P113" t="s">
        <v>2485</v>
      </c>
      <c r="AE113" t="s">
        <v>2583</v>
      </c>
    </row>
    <row r="114" spans="16:31" x14ac:dyDescent="0.25">
      <c r="P114" t="s">
        <v>2486</v>
      </c>
      <c r="AE114" t="s">
        <v>2584</v>
      </c>
    </row>
    <row r="115" spans="16:31" x14ac:dyDescent="0.25">
      <c r="P115" t="s">
        <v>2487</v>
      </c>
      <c r="AE115" t="s">
        <v>2585</v>
      </c>
    </row>
    <row r="116" spans="16:31" x14ac:dyDescent="0.25">
      <c r="P116" t="s">
        <v>2488</v>
      </c>
      <c r="AE116" t="s">
        <v>2586</v>
      </c>
    </row>
    <row r="117" spans="16:31" x14ac:dyDescent="0.25">
      <c r="P117" t="s">
        <v>2489</v>
      </c>
      <c r="AE117" t="s">
        <v>2587</v>
      </c>
    </row>
    <row r="118" spans="16:31" x14ac:dyDescent="0.25">
      <c r="P118" t="s">
        <v>2490</v>
      </c>
      <c r="AE118" t="s">
        <v>2588</v>
      </c>
    </row>
    <row r="119" spans="16:31" x14ac:dyDescent="0.25">
      <c r="P119" t="s">
        <v>2491</v>
      </c>
      <c r="AE119" t="s">
        <v>2589</v>
      </c>
    </row>
    <row r="120" spans="16:31" x14ac:dyDescent="0.25">
      <c r="P120" t="s">
        <v>2492</v>
      </c>
      <c r="AE120" t="s">
        <v>2590</v>
      </c>
    </row>
    <row r="121" spans="16:31" x14ac:dyDescent="0.25">
      <c r="P121" t="s">
        <v>2493</v>
      </c>
      <c r="AE121" t="s">
        <v>2591</v>
      </c>
    </row>
    <row r="122" spans="16:31" x14ac:dyDescent="0.25">
      <c r="P122" t="s">
        <v>2494</v>
      </c>
      <c r="AE122" t="s">
        <v>2592</v>
      </c>
    </row>
    <row r="123" spans="16:31" x14ac:dyDescent="0.25">
      <c r="P123" t="s">
        <v>2495</v>
      </c>
      <c r="AE123" t="s">
        <v>2593</v>
      </c>
    </row>
    <row r="124" spans="16:31" x14ac:dyDescent="0.25">
      <c r="P124" t="s">
        <v>2496</v>
      </c>
      <c r="AE124" t="s">
        <v>2594</v>
      </c>
    </row>
    <row r="125" spans="16:31" x14ac:dyDescent="0.25">
      <c r="AE125" t="s">
        <v>2595</v>
      </c>
    </row>
    <row r="126" spans="16:31" x14ac:dyDescent="0.25">
      <c r="P126" t="s">
        <v>2497</v>
      </c>
      <c r="AE126" t="s">
        <v>2596</v>
      </c>
    </row>
    <row r="127" spans="16:31" x14ac:dyDescent="0.25">
      <c r="AE127" t="s">
        <v>2597</v>
      </c>
    </row>
    <row r="128" spans="16:31" x14ac:dyDescent="0.25">
      <c r="P128" t="s">
        <v>67</v>
      </c>
      <c r="AE128" t="s">
        <v>2598</v>
      </c>
    </row>
    <row r="129" spans="16:31" x14ac:dyDescent="0.25">
      <c r="P129" t="s">
        <v>161</v>
      </c>
    </row>
    <row r="130" spans="16:31" x14ac:dyDescent="0.25">
      <c r="AE130" t="s">
        <v>2497</v>
      </c>
    </row>
    <row r="131" spans="16:31" x14ac:dyDescent="0.25">
      <c r="P131" t="s">
        <v>67</v>
      </c>
    </row>
    <row r="132" spans="16:31" x14ac:dyDescent="0.25">
      <c r="P132" t="s">
        <v>162</v>
      </c>
      <c r="AE132" t="s">
        <v>67</v>
      </c>
    </row>
    <row r="133" spans="16:31" x14ac:dyDescent="0.25">
      <c r="AE133" t="s">
        <v>161</v>
      </c>
    </row>
    <row r="134" spans="16:31" x14ac:dyDescent="0.25">
      <c r="P134" t="s">
        <v>163</v>
      </c>
    </row>
    <row r="135" spans="16:31" x14ac:dyDescent="0.25">
      <c r="AE135" t="s">
        <v>67</v>
      </c>
    </row>
    <row r="136" spans="16:31" x14ac:dyDescent="0.25">
      <c r="P136" t="s">
        <v>2468</v>
      </c>
      <c r="AE136" t="s">
        <v>162</v>
      </c>
    </row>
    <row r="137" spans="16:31" x14ac:dyDescent="0.25">
      <c r="P137" t="s">
        <v>2469</v>
      </c>
    </row>
    <row r="138" spans="16:31" x14ac:dyDescent="0.25">
      <c r="P138" t="s">
        <v>2498</v>
      </c>
      <c r="AE138" t="s">
        <v>163</v>
      </c>
    </row>
    <row r="139" spans="16:31" x14ac:dyDescent="0.25">
      <c r="P139" t="s">
        <v>2499</v>
      </c>
    </row>
    <row r="140" spans="16:31" x14ac:dyDescent="0.25">
      <c r="P140" t="s">
        <v>2500</v>
      </c>
      <c r="AE140" t="s">
        <v>2570</v>
      </c>
    </row>
    <row r="141" spans="16:31" x14ac:dyDescent="0.25">
      <c r="P141" t="s">
        <v>2501</v>
      </c>
      <c r="AE141" t="s">
        <v>2571</v>
      </c>
    </row>
    <row r="142" spans="16:31" x14ac:dyDescent="0.25">
      <c r="P142" t="s">
        <v>2502</v>
      </c>
      <c r="AE142" t="s">
        <v>2572</v>
      </c>
    </row>
    <row r="143" spans="16:31" x14ac:dyDescent="0.25">
      <c r="P143" t="s">
        <v>2503</v>
      </c>
      <c r="AE143" t="s">
        <v>2573</v>
      </c>
    </row>
    <row r="144" spans="16:31" x14ac:dyDescent="0.25">
      <c r="AE144" t="s">
        <v>2599</v>
      </c>
    </row>
    <row r="145" spans="16:31" x14ac:dyDescent="0.25">
      <c r="P145" t="s">
        <v>111</v>
      </c>
      <c r="AE145" t="s">
        <v>2600</v>
      </c>
    </row>
    <row r="146" spans="16:31" x14ac:dyDescent="0.25">
      <c r="AE146" t="s">
        <v>2601</v>
      </c>
    </row>
    <row r="147" spans="16:31" x14ac:dyDescent="0.25">
      <c r="AE147" t="s">
        <v>2602</v>
      </c>
    </row>
    <row r="148" spans="16:31" x14ac:dyDescent="0.25">
      <c r="P148" t="s">
        <v>171</v>
      </c>
    </row>
    <row r="149" spans="16:31" x14ac:dyDescent="0.25">
      <c r="AE149" t="s">
        <v>111</v>
      </c>
    </row>
    <row r="150" spans="16:31" x14ac:dyDescent="0.25">
      <c r="P150" t="s">
        <v>619</v>
      </c>
    </row>
    <row r="151" spans="16:31" x14ac:dyDescent="0.25">
      <c r="P151" t="s">
        <v>620</v>
      </c>
    </row>
    <row r="152" spans="16:31" x14ac:dyDescent="0.25">
      <c r="P152" t="s">
        <v>2504</v>
      </c>
      <c r="AE152" t="s">
        <v>171</v>
      </c>
    </row>
    <row r="153" spans="16:31" x14ac:dyDescent="0.25">
      <c r="P153" t="s">
        <v>2505</v>
      </c>
    </row>
    <row r="154" spans="16:31" x14ac:dyDescent="0.25">
      <c r="P154" t="s">
        <v>2506</v>
      </c>
      <c r="AE154" t="s">
        <v>711</v>
      </c>
    </row>
    <row r="155" spans="16:31" x14ac:dyDescent="0.25">
      <c r="P155" t="s">
        <v>2507</v>
      </c>
      <c r="AE155" t="s">
        <v>712</v>
      </c>
    </row>
    <row r="156" spans="16:31" x14ac:dyDescent="0.25">
      <c r="P156" t="s">
        <v>2508</v>
      </c>
      <c r="AE156" t="s">
        <v>2603</v>
      </c>
    </row>
    <row r="157" spans="16:31" x14ac:dyDescent="0.25">
      <c r="P157" t="s">
        <v>2509</v>
      </c>
      <c r="AE157" t="s">
        <v>2604</v>
      </c>
    </row>
    <row r="158" spans="16:31" x14ac:dyDescent="0.25">
      <c r="P158" t="s">
        <v>2510</v>
      </c>
      <c r="AE158" t="s">
        <v>2605</v>
      </c>
    </row>
    <row r="159" spans="16:31" x14ac:dyDescent="0.25">
      <c r="P159" t="s">
        <v>2511</v>
      </c>
      <c r="AE159" t="s">
        <v>2606</v>
      </c>
    </row>
    <row r="160" spans="16:31" x14ac:dyDescent="0.25">
      <c r="P160" t="s">
        <v>2512</v>
      </c>
      <c r="AE160" t="s">
        <v>2607</v>
      </c>
    </row>
    <row r="161" spans="16:31" x14ac:dyDescent="0.25">
      <c r="P161" t="s">
        <v>2513</v>
      </c>
      <c r="AE161" t="s">
        <v>2608</v>
      </c>
    </row>
    <row r="162" spans="16:31" x14ac:dyDescent="0.25">
      <c r="P162" t="s">
        <v>2514</v>
      </c>
      <c r="AE162" t="s">
        <v>2609</v>
      </c>
    </row>
    <row r="163" spans="16:31" x14ac:dyDescent="0.25">
      <c r="P163" t="s">
        <v>2515</v>
      </c>
      <c r="AE163" t="s">
        <v>2610</v>
      </c>
    </row>
    <row r="164" spans="16:31" x14ac:dyDescent="0.25">
      <c r="P164" t="s">
        <v>2516</v>
      </c>
      <c r="AE164" t="s">
        <v>2611</v>
      </c>
    </row>
    <row r="165" spans="16:31" x14ac:dyDescent="0.25">
      <c r="P165" t="s">
        <v>2517</v>
      </c>
      <c r="AE165" t="s">
        <v>2612</v>
      </c>
    </row>
    <row r="166" spans="16:31" x14ac:dyDescent="0.25">
      <c r="P166" t="s">
        <v>2518</v>
      </c>
      <c r="AE166" t="s">
        <v>2613</v>
      </c>
    </row>
    <row r="167" spans="16:31" x14ac:dyDescent="0.25">
      <c r="P167" t="s">
        <v>2519</v>
      </c>
      <c r="AE167" t="s">
        <v>2614</v>
      </c>
    </row>
    <row r="168" spans="16:31" x14ac:dyDescent="0.25">
      <c r="P168" t="s">
        <v>2520</v>
      </c>
      <c r="AE168" t="s">
        <v>2615</v>
      </c>
    </row>
    <row r="169" spans="16:31" x14ac:dyDescent="0.25">
      <c r="P169" t="s">
        <v>2521</v>
      </c>
      <c r="AE169" t="s">
        <v>2616</v>
      </c>
    </row>
    <row r="170" spans="16:31" x14ac:dyDescent="0.25">
      <c r="P170" t="s">
        <v>2522</v>
      </c>
      <c r="AE170" t="s">
        <v>2617</v>
      </c>
    </row>
    <row r="171" spans="16:31" x14ac:dyDescent="0.25">
      <c r="P171" t="s">
        <v>2523</v>
      </c>
      <c r="AE171" t="s">
        <v>2618</v>
      </c>
    </row>
    <row r="172" spans="16:31" x14ac:dyDescent="0.25">
      <c r="P172" t="s">
        <v>2524</v>
      </c>
      <c r="AE172" t="s">
        <v>2619</v>
      </c>
    </row>
    <row r="173" spans="16:31" x14ac:dyDescent="0.25">
      <c r="AE173" t="s">
        <v>2620</v>
      </c>
    </row>
    <row r="174" spans="16:31" x14ac:dyDescent="0.25">
      <c r="P174" t="s">
        <v>2525</v>
      </c>
      <c r="AE174" t="s">
        <v>2621</v>
      </c>
    </row>
    <row r="175" spans="16:31" x14ac:dyDescent="0.25">
      <c r="AE175" t="s">
        <v>2622</v>
      </c>
    </row>
    <row r="176" spans="16:31" x14ac:dyDescent="0.25">
      <c r="P176" t="s">
        <v>67</v>
      </c>
      <c r="AE176" t="s">
        <v>2623</v>
      </c>
    </row>
    <row r="177" spans="16:31" x14ac:dyDescent="0.25">
      <c r="P177" t="s">
        <v>218</v>
      </c>
    </row>
    <row r="178" spans="16:31" x14ac:dyDescent="0.25">
      <c r="AE178" t="s">
        <v>2525</v>
      </c>
    </row>
    <row r="179" spans="16:31" x14ac:dyDescent="0.25">
      <c r="P179" t="s">
        <v>67</v>
      </c>
    </row>
    <row r="180" spans="16:31" x14ac:dyDescent="0.25">
      <c r="P180" t="s">
        <v>219</v>
      </c>
      <c r="AE180" t="s">
        <v>67</v>
      </c>
    </row>
    <row r="181" spans="16:31" x14ac:dyDescent="0.25">
      <c r="AE181" t="s">
        <v>218</v>
      </c>
    </row>
    <row r="182" spans="16:31" x14ac:dyDescent="0.25">
      <c r="P182" t="s">
        <v>220</v>
      </c>
    </row>
    <row r="183" spans="16:31" x14ac:dyDescent="0.25">
      <c r="AE183" t="s">
        <v>67</v>
      </c>
    </row>
    <row r="184" spans="16:31" x14ac:dyDescent="0.25">
      <c r="P184" t="s">
        <v>2526</v>
      </c>
      <c r="AE184" t="s">
        <v>219</v>
      </c>
    </row>
    <row r="185" spans="16:31" x14ac:dyDescent="0.25">
      <c r="P185" t="s">
        <v>2527</v>
      </c>
    </row>
    <row r="186" spans="16:31" x14ac:dyDescent="0.25">
      <c r="P186" t="s">
        <v>2528</v>
      </c>
      <c r="AE186" t="s">
        <v>220</v>
      </c>
    </row>
    <row r="187" spans="16:31" x14ac:dyDescent="0.25">
      <c r="P187" t="s">
        <v>2529</v>
      </c>
    </row>
    <row r="188" spans="16:31" x14ac:dyDescent="0.25">
      <c r="P188" t="s">
        <v>2530</v>
      </c>
      <c r="AE188" t="s">
        <v>656</v>
      </c>
    </row>
    <row r="189" spans="16:31" x14ac:dyDescent="0.25">
      <c r="P189" t="s">
        <v>2531</v>
      </c>
      <c r="AE189" t="s">
        <v>2624</v>
      </c>
    </row>
    <row r="190" spans="16:31" x14ac:dyDescent="0.25">
      <c r="P190" t="s">
        <v>2532</v>
      </c>
      <c r="AE190" t="s">
        <v>2625</v>
      </c>
    </row>
    <row r="191" spans="16:31" x14ac:dyDescent="0.25">
      <c r="P191" t="s">
        <v>2533</v>
      </c>
      <c r="AE191" t="s">
        <v>2626</v>
      </c>
    </row>
    <row r="192" spans="16:31" x14ac:dyDescent="0.25">
      <c r="AE192" t="s">
        <v>2627</v>
      </c>
    </row>
    <row r="193" spans="16:31" x14ac:dyDescent="0.25">
      <c r="P193" t="s">
        <v>232</v>
      </c>
      <c r="AE193" t="s">
        <v>2628</v>
      </c>
    </row>
    <row r="194" spans="16:31" x14ac:dyDescent="0.25">
      <c r="AE194" t="s">
        <v>2629</v>
      </c>
    </row>
    <row r="195" spans="16:31" x14ac:dyDescent="0.25">
      <c r="AE195" t="s">
        <v>2630</v>
      </c>
    </row>
    <row r="196" spans="16:31" x14ac:dyDescent="0.25">
      <c r="P196" t="s">
        <v>233</v>
      </c>
    </row>
    <row r="197" spans="16:31" x14ac:dyDescent="0.25">
      <c r="AE197" t="s">
        <v>232</v>
      </c>
    </row>
    <row r="198" spans="16:31" x14ac:dyDescent="0.25">
      <c r="P198" t="s">
        <v>2534</v>
      </c>
    </row>
    <row r="199" spans="16:31" x14ac:dyDescent="0.25">
      <c r="P199" t="s">
        <v>2535</v>
      </c>
    </row>
    <row r="200" spans="16:31" x14ac:dyDescent="0.25">
      <c r="P200" t="s">
        <v>2536</v>
      </c>
      <c r="AE200" t="s">
        <v>233</v>
      </c>
    </row>
    <row r="201" spans="16:31" x14ac:dyDescent="0.25">
      <c r="P201" t="s">
        <v>2537</v>
      </c>
    </row>
    <row r="202" spans="16:31" x14ac:dyDescent="0.25">
      <c r="P202" t="s">
        <v>2538</v>
      </c>
      <c r="AE202" t="s">
        <v>2631</v>
      </c>
    </row>
    <row r="203" spans="16:31" x14ac:dyDescent="0.25">
      <c r="P203" t="s">
        <v>2539</v>
      </c>
      <c r="AE203" t="s">
        <v>2632</v>
      </c>
    </row>
    <row r="204" spans="16:31" x14ac:dyDescent="0.25">
      <c r="P204" t="s">
        <v>2540</v>
      </c>
      <c r="AE204" t="s">
        <v>2633</v>
      </c>
    </row>
    <row r="205" spans="16:31" x14ac:dyDescent="0.25">
      <c r="P205" t="s">
        <v>2541</v>
      </c>
      <c r="AE205" t="s">
        <v>2634</v>
      </c>
    </row>
    <row r="206" spans="16:31" x14ac:dyDescent="0.25">
      <c r="AE206" t="s">
        <v>2635</v>
      </c>
    </row>
    <row r="207" spans="16:31" x14ac:dyDescent="0.25">
      <c r="P207" t="s">
        <v>2542</v>
      </c>
      <c r="AE207" t="s">
        <v>2636</v>
      </c>
    </row>
    <row r="208" spans="16:31" x14ac:dyDescent="0.25">
      <c r="AE208" t="s">
        <v>2637</v>
      </c>
    </row>
    <row r="209" spans="16:31" x14ac:dyDescent="0.25">
      <c r="P209" t="s">
        <v>67</v>
      </c>
      <c r="AE209" t="s">
        <v>2638</v>
      </c>
    </row>
    <row r="210" spans="16:31" x14ac:dyDescent="0.25">
      <c r="P210" t="s">
        <v>246</v>
      </c>
    </row>
    <row r="211" spans="16:31" x14ac:dyDescent="0.25">
      <c r="AE211" t="s">
        <v>2542</v>
      </c>
    </row>
    <row r="212" spans="16:31" x14ac:dyDescent="0.25">
      <c r="P212" t="s">
        <v>67</v>
      </c>
    </row>
    <row r="213" spans="16:31" x14ac:dyDescent="0.25">
      <c r="P213" t="s">
        <v>2543</v>
      </c>
      <c r="AE213" t="s">
        <v>67</v>
      </c>
    </row>
    <row r="214" spans="16:31" x14ac:dyDescent="0.25">
      <c r="AE214" t="s">
        <v>246</v>
      </c>
    </row>
    <row r="215" spans="16:31" x14ac:dyDescent="0.25">
      <c r="P215" t="s">
        <v>67</v>
      </c>
    </row>
    <row r="216" spans="16:31" x14ac:dyDescent="0.25">
      <c r="P216" t="s">
        <v>2544</v>
      </c>
      <c r="AE216" t="s">
        <v>67</v>
      </c>
    </row>
    <row r="217" spans="16:31" x14ac:dyDescent="0.25">
      <c r="AE217" t="s">
        <v>2639</v>
      </c>
    </row>
    <row r="219" spans="16:31" x14ac:dyDescent="0.25">
      <c r="AE219" t="s">
        <v>67</v>
      </c>
    </row>
    <row r="220" spans="16:31" x14ac:dyDescent="0.25">
      <c r="AE220" t="s">
        <v>2640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3"/>
  <sheetViews>
    <sheetView topLeftCell="A37" workbookViewId="0">
      <selection activeCell="A49" sqref="A49:A404"/>
    </sheetView>
  </sheetViews>
  <sheetFormatPr defaultRowHeight="15" x14ac:dyDescent="0.25"/>
  <sheetData>
    <row r="1" spans="1:15" s="3" customFormat="1" x14ac:dyDescent="0.25">
      <c r="B1" s="3" t="s">
        <v>33</v>
      </c>
    </row>
    <row r="2" spans="1:15" s="3" customFormat="1" ht="46.5" customHeight="1" x14ac:dyDescent="0.25">
      <c r="A2" s="3" t="s">
        <v>0</v>
      </c>
      <c r="B2" s="3" t="s">
        <v>34</v>
      </c>
      <c r="C2" s="3" t="s">
        <v>35</v>
      </c>
      <c r="D2" s="3" t="s">
        <v>2367</v>
      </c>
      <c r="E2" s="3" t="s">
        <v>2368</v>
      </c>
      <c r="F2" s="3" t="s">
        <v>2371</v>
      </c>
      <c r="G2" s="3" t="s">
        <v>2372</v>
      </c>
      <c r="H2" s="3" t="s">
        <v>2375</v>
      </c>
      <c r="I2" s="3" t="s">
        <v>2376</v>
      </c>
      <c r="J2" s="3" t="s">
        <v>2379</v>
      </c>
      <c r="K2" s="3" t="s">
        <v>2380</v>
      </c>
      <c r="L2" s="3" t="s">
        <v>2437</v>
      </c>
      <c r="M2" s="3" t="s">
        <v>2438</v>
      </c>
      <c r="N2" s="3" t="s">
        <v>2439</v>
      </c>
      <c r="O2" s="3" t="s">
        <v>2440</v>
      </c>
    </row>
    <row r="3" spans="1:15" s="2" customFormat="1" ht="15.75" x14ac:dyDescent="0.25">
      <c r="A3" s="2" t="s">
        <v>1</v>
      </c>
      <c r="B3" s="1">
        <v>1220</v>
      </c>
      <c r="C3" s="1">
        <v>820</v>
      </c>
      <c r="D3" s="1">
        <v>1020</v>
      </c>
      <c r="E3" s="1">
        <v>970</v>
      </c>
      <c r="F3" s="1">
        <v>1100</v>
      </c>
      <c r="G3" s="1">
        <v>950</v>
      </c>
      <c r="H3" s="1">
        <v>1060</v>
      </c>
      <c r="I3" s="1">
        <v>770</v>
      </c>
      <c r="J3" s="1">
        <v>910</v>
      </c>
      <c r="K3" s="1">
        <v>620</v>
      </c>
      <c r="L3" s="1">
        <v>990</v>
      </c>
      <c r="M3" s="1">
        <v>690</v>
      </c>
      <c r="N3" s="1">
        <v>1100</v>
      </c>
      <c r="O3" s="1">
        <v>650</v>
      </c>
    </row>
    <row r="4" spans="1:15" s="2" customFormat="1" ht="15.75" x14ac:dyDescent="0.25">
      <c r="A4" s="2" t="s">
        <v>10</v>
      </c>
      <c r="B4" s="1">
        <v>1030</v>
      </c>
      <c r="C4" s="1">
        <v>740</v>
      </c>
      <c r="D4" s="1">
        <v>1050</v>
      </c>
      <c r="E4" s="1">
        <v>920</v>
      </c>
      <c r="F4" s="1">
        <v>990</v>
      </c>
      <c r="G4" s="1">
        <v>900</v>
      </c>
      <c r="H4" s="1">
        <v>1020</v>
      </c>
      <c r="I4" s="1">
        <v>800</v>
      </c>
      <c r="J4" s="1">
        <v>1050</v>
      </c>
      <c r="K4" s="1">
        <v>730</v>
      </c>
      <c r="L4" s="1">
        <v>1040</v>
      </c>
      <c r="M4" s="1">
        <v>720</v>
      </c>
      <c r="N4" s="1">
        <v>1150</v>
      </c>
      <c r="O4" s="1">
        <v>760</v>
      </c>
    </row>
    <row r="5" spans="1:15" ht="15.75" x14ac:dyDescent="0.25">
      <c r="O5" s="1">
        <v>740</v>
      </c>
    </row>
    <row r="6" spans="1:15" x14ac:dyDescent="0.25">
      <c r="A6" t="s">
        <v>2641</v>
      </c>
    </row>
    <row r="7" spans="1:15" x14ac:dyDescent="0.25">
      <c r="A7" t="s">
        <v>67</v>
      </c>
    </row>
    <row r="8" spans="1:15" x14ac:dyDescent="0.25">
      <c r="A8" t="s">
        <v>2414</v>
      </c>
    </row>
    <row r="10" spans="1:15" x14ac:dyDescent="0.25">
      <c r="A10" t="s">
        <v>45</v>
      </c>
    </row>
    <row r="12" spans="1:15" x14ac:dyDescent="0.25">
      <c r="A12" t="s">
        <v>46</v>
      </c>
    </row>
    <row r="13" spans="1:15" x14ac:dyDescent="0.25">
      <c r="A13" t="s">
        <v>47</v>
      </c>
    </row>
    <row r="14" spans="1:15" x14ac:dyDescent="0.25">
      <c r="A14" t="s">
        <v>48</v>
      </c>
    </row>
    <row r="17" spans="1:1" x14ac:dyDescent="0.25">
      <c r="A17" t="s">
        <v>49</v>
      </c>
    </row>
    <row r="19" spans="1:1" x14ac:dyDescent="0.25">
      <c r="A19" t="s">
        <v>2642</v>
      </c>
    </row>
    <row r="20" spans="1:1" x14ac:dyDescent="0.25">
      <c r="A20" t="s">
        <v>2643</v>
      </c>
    </row>
    <row r="21" spans="1:1" x14ac:dyDescent="0.25">
      <c r="A21" t="s">
        <v>2644</v>
      </c>
    </row>
    <row r="22" spans="1:1" x14ac:dyDescent="0.25">
      <c r="A22" t="s">
        <v>2645</v>
      </c>
    </row>
    <row r="23" spans="1:1" x14ac:dyDescent="0.25">
      <c r="A23" t="s">
        <v>2646</v>
      </c>
    </row>
    <row r="24" spans="1:1" x14ac:dyDescent="0.25">
      <c r="A24" t="s">
        <v>2647</v>
      </c>
    </row>
    <row r="25" spans="1:1" x14ac:dyDescent="0.25">
      <c r="A25" t="s">
        <v>2648</v>
      </c>
    </row>
    <row r="26" spans="1:1" x14ac:dyDescent="0.25">
      <c r="A26" t="s">
        <v>2649</v>
      </c>
    </row>
    <row r="27" spans="1:1" x14ac:dyDescent="0.25">
      <c r="A27" t="s">
        <v>2650</v>
      </c>
    </row>
    <row r="28" spans="1:1" x14ac:dyDescent="0.25">
      <c r="A28" t="s">
        <v>2651</v>
      </c>
    </row>
    <row r="29" spans="1:1" x14ac:dyDescent="0.25">
      <c r="A29" t="s">
        <v>2652</v>
      </c>
    </row>
    <row r="30" spans="1:1" x14ac:dyDescent="0.25">
      <c r="A30" t="s">
        <v>2653</v>
      </c>
    </row>
    <row r="31" spans="1:1" x14ac:dyDescent="0.25">
      <c r="A31" t="s">
        <v>2654</v>
      </c>
    </row>
    <row r="32" spans="1:1" x14ac:dyDescent="0.25">
      <c r="A32" t="s">
        <v>2655</v>
      </c>
    </row>
    <row r="33" spans="1:1" x14ac:dyDescent="0.25">
      <c r="A33" t="s">
        <v>2656</v>
      </c>
    </row>
    <row r="35" spans="1:1" x14ac:dyDescent="0.25">
      <c r="A35" t="s">
        <v>2430</v>
      </c>
    </row>
    <row r="38" spans="1:1" x14ac:dyDescent="0.25">
      <c r="A38" t="s">
        <v>62</v>
      </c>
    </row>
    <row r="40" spans="1:1" x14ac:dyDescent="0.25">
      <c r="A40" t="s">
        <v>63</v>
      </c>
    </row>
    <row r="41" spans="1:1" x14ac:dyDescent="0.25">
      <c r="A41" t="s">
        <v>64</v>
      </c>
    </row>
    <row r="42" spans="1:1" x14ac:dyDescent="0.25">
      <c r="A42" t="s">
        <v>2657</v>
      </c>
    </row>
    <row r="43" spans="1:1" x14ac:dyDescent="0.25">
      <c r="A43" t="s">
        <v>2658</v>
      </c>
    </row>
    <row r="45" spans="1:1" x14ac:dyDescent="0.25">
      <c r="A45" t="s">
        <v>1008</v>
      </c>
    </row>
    <row r="46" spans="1:1" x14ac:dyDescent="0.25">
      <c r="A46" t="s">
        <v>1009</v>
      </c>
    </row>
    <row r="49" spans="1:1" x14ac:dyDescent="0.25">
      <c r="A49" t="s">
        <v>2659</v>
      </c>
    </row>
    <row r="51" spans="1:1" x14ac:dyDescent="0.25">
      <c r="A51" t="s">
        <v>2660</v>
      </c>
    </row>
    <row r="52" spans="1:1" x14ac:dyDescent="0.25">
      <c r="A52" t="s">
        <v>2661</v>
      </c>
    </row>
    <row r="53" spans="1:1" x14ac:dyDescent="0.25">
      <c r="A53" t="s">
        <v>2662</v>
      </c>
    </row>
    <row r="54" spans="1:1" x14ac:dyDescent="0.25">
      <c r="A54" t="s">
        <v>2661</v>
      </c>
    </row>
    <row r="57" spans="1:1" x14ac:dyDescent="0.25">
      <c r="A57" t="s">
        <v>45</v>
      </c>
    </row>
    <row r="59" spans="1:1" x14ac:dyDescent="0.25">
      <c r="A59" t="s">
        <v>70</v>
      </c>
    </row>
    <row r="60" spans="1:1" x14ac:dyDescent="0.25">
      <c r="A60" t="s">
        <v>71</v>
      </c>
    </row>
    <row r="61" spans="1:1" x14ac:dyDescent="0.25">
      <c r="A61" t="s">
        <v>48</v>
      </c>
    </row>
    <row r="63" spans="1:1" x14ac:dyDescent="0.25">
      <c r="A63" t="s">
        <v>72</v>
      </c>
    </row>
    <row r="66" spans="1:1" x14ac:dyDescent="0.25">
      <c r="A66" t="s">
        <v>73</v>
      </c>
    </row>
    <row r="68" spans="1:1" x14ac:dyDescent="0.25">
      <c r="A68" t="s">
        <v>74</v>
      </c>
    </row>
    <row r="69" spans="1:1" x14ac:dyDescent="0.25">
      <c r="A69" t="s">
        <v>2663</v>
      </c>
    </row>
    <row r="70" spans="1:1" x14ac:dyDescent="0.25">
      <c r="A70" t="s">
        <v>2664</v>
      </c>
    </row>
    <row r="71" spans="1:1" x14ac:dyDescent="0.25">
      <c r="A71" t="s">
        <v>2665</v>
      </c>
    </row>
    <row r="74" spans="1:1" x14ac:dyDescent="0.25">
      <c r="A74" t="s">
        <v>77</v>
      </c>
    </row>
    <row r="76" spans="1:1" x14ac:dyDescent="0.25">
      <c r="A76" t="s">
        <v>78</v>
      </c>
    </row>
    <row r="77" spans="1:1" x14ac:dyDescent="0.25">
      <c r="A77" t="s">
        <v>2666</v>
      </c>
    </row>
    <row r="78" spans="1:1" x14ac:dyDescent="0.25">
      <c r="A78" t="s">
        <v>2667</v>
      </c>
    </row>
    <row r="79" spans="1:1" x14ac:dyDescent="0.25">
      <c r="A79" t="s">
        <v>2668</v>
      </c>
    </row>
    <row r="82" spans="1:1" x14ac:dyDescent="0.25">
      <c r="A82" t="s">
        <v>82</v>
      </c>
    </row>
    <row r="84" spans="1:1" x14ac:dyDescent="0.25">
      <c r="A84" t="s">
        <v>83</v>
      </c>
    </row>
    <row r="85" spans="1:1" x14ac:dyDescent="0.25">
      <c r="A85" t="s">
        <v>2669</v>
      </c>
    </row>
    <row r="88" spans="1:1" x14ac:dyDescent="0.25">
      <c r="A88" t="s">
        <v>85</v>
      </c>
    </row>
    <row r="90" spans="1:1" x14ac:dyDescent="0.25">
      <c r="A90" t="s">
        <v>775</v>
      </c>
    </row>
    <row r="91" spans="1:1" x14ac:dyDescent="0.25">
      <c r="A91" t="s">
        <v>2670</v>
      </c>
    </row>
    <row r="92" spans="1:1" x14ac:dyDescent="0.25">
      <c r="A92" t="s">
        <v>2671</v>
      </c>
    </row>
    <row r="93" spans="1:1" x14ac:dyDescent="0.25">
      <c r="A93" t="s">
        <v>2672</v>
      </c>
    </row>
    <row r="94" spans="1:1" x14ac:dyDescent="0.25">
      <c r="A94" t="s">
        <v>2673</v>
      </c>
    </row>
    <row r="95" spans="1:1" x14ac:dyDescent="0.25">
      <c r="A95" t="s">
        <v>2674</v>
      </c>
    </row>
    <row r="96" spans="1:1" x14ac:dyDescent="0.25">
      <c r="A96" t="s">
        <v>2675</v>
      </c>
    </row>
    <row r="97" spans="1:1" x14ac:dyDescent="0.25">
      <c r="A97" t="s">
        <v>2676</v>
      </c>
    </row>
    <row r="98" spans="1:1" x14ac:dyDescent="0.25">
      <c r="A98" t="s">
        <v>2677</v>
      </c>
    </row>
    <row r="99" spans="1:1" x14ac:dyDescent="0.25">
      <c r="A99" t="s">
        <v>2678</v>
      </c>
    </row>
    <row r="100" spans="1:1" x14ac:dyDescent="0.25">
      <c r="A100" t="s">
        <v>2679</v>
      </c>
    </row>
    <row r="101" spans="1:1" x14ac:dyDescent="0.25">
      <c r="A101" t="s">
        <v>2680</v>
      </c>
    </row>
    <row r="102" spans="1:1" x14ac:dyDescent="0.25">
      <c r="A102" t="s">
        <v>2681</v>
      </c>
    </row>
    <row r="103" spans="1:1" x14ac:dyDescent="0.25">
      <c r="A103" t="s">
        <v>2682</v>
      </c>
    </row>
    <row r="104" spans="1:1" x14ac:dyDescent="0.25">
      <c r="A104" t="s">
        <v>2683</v>
      </c>
    </row>
    <row r="106" spans="1:1" x14ac:dyDescent="0.25">
      <c r="A106" t="s">
        <v>2684</v>
      </c>
    </row>
    <row r="108" spans="1:1" x14ac:dyDescent="0.25">
      <c r="A108" t="s">
        <v>67</v>
      </c>
    </row>
    <row r="109" spans="1:1" x14ac:dyDescent="0.25">
      <c r="A109" t="s">
        <v>98</v>
      </c>
    </row>
    <row r="111" spans="1:1" x14ac:dyDescent="0.25">
      <c r="A111" t="s">
        <v>99</v>
      </c>
    </row>
    <row r="113" spans="1:1" x14ac:dyDescent="0.25">
      <c r="A113" t="s">
        <v>782</v>
      </c>
    </row>
    <row r="114" spans="1:1" x14ac:dyDescent="0.25">
      <c r="A114" t="s">
        <v>2685</v>
      </c>
    </row>
    <row r="115" spans="1:1" x14ac:dyDescent="0.25">
      <c r="A115" t="s">
        <v>2686</v>
      </c>
    </row>
    <row r="116" spans="1:1" x14ac:dyDescent="0.25">
      <c r="A116" t="s">
        <v>2687</v>
      </c>
    </row>
    <row r="117" spans="1:1" x14ac:dyDescent="0.25">
      <c r="A117" t="s">
        <v>2688</v>
      </c>
    </row>
    <row r="118" spans="1:1" x14ac:dyDescent="0.25">
      <c r="A118" t="s">
        <v>2689</v>
      </c>
    </row>
    <row r="119" spans="1:1" x14ac:dyDescent="0.25">
      <c r="A119" t="s">
        <v>2690</v>
      </c>
    </row>
    <row r="120" spans="1:1" x14ac:dyDescent="0.25">
      <c r="A120" t="s">
        <v>2691</v>
      </c>
    </row>
    <row r="121" spans="1:1" x14ac:dyDescent="0.25">
      <c r="A121" t="s">
        <v>2692</v>
      </c>
    </row>
    <row r="122" spans="1:1" x14ac:dyDescent="0.25">
      <c r="A122" t="s">
        <v>2693</v>
      </c>
    </row>
    <row r="123" spans="1:1" x14ac:dyDescent="0.25">
      <c r="A123" t="s">
        <v>2694</v>
      </c>
    </row>
    <row r="124" spans="1:1" x14ac:dyDescent="0.25">
      <c r="A124" t="s">
        <v>2695</v>
      </c>
    </row>
    <row r="125" spans="1:1" x14ac:dyDescent="0.25">
      <c r="A125" t="s">
        <v>2696</v>
      </c>
    </row>
    <row r="126" spans="1:1" x14ac:dyDescent="0.25">
      <c r="A126" t="s">
        <v>2697</v>
      </c>
    </row>
    <row r="127" spans="1:1" x14ac:dyDescent="0.25">
      <c r="A127" t="s">
        <v>2698</v>
      </c>
    </row>
    <row r="129" spans="1:1" x14ac:dyDescent="0.25">
      <c r="A129" t="s">
        <v>111</v>
      </c>
    </row>
    <row r="132" spans="1:1" x14ac:dyDescent="0.25">
      <c r="A132" t="s">
        <v>112</v>
      </c>
    </row>
    <row r="134" spans="1:1" x14ac:dyDescent="0.25">
      <c r="A134" t="s">
        <v>458</v>
      </c>
    </row>
    <row r="135" spans="1:1" x14ac:dyDescent="0.25">
      <c r="A135" t="s">
        <v>459</v>
      </c>
    </row>
    <row r="136" spans="1:1" x14ac:dyDescent="0.25">
      <c r="A136" t="s">
        <v>2699</v>
      </c>
    </row>
    <row r="137" spans="1:1" x14ac:dyDescent="0.25">
      <c r="A137" t="s">
        <v>2700</v>
      </c>
    </row>
    <row r="138" spans="1:1" x14ac:dyDescent="0.25">
      <c r="A138" t="s">
        <v>2701</v>
      </c>
    </row>
    <row r="139" spans="1:1" x14ac:dyDescent="0.25">
      <c r="A139" t="s">
        <v>2702</v>
      </c>
    </row>
    <row r="140" spans="1:1" x14ac:dyDescent="0.25">
      <c r="A140" t="s">
        <v>2703</v>
      </c>
    </row>
    <row r="141" spans="1:1" x14ac:dyDescent="0.25">
      <c r="A141" t="s">
        <v>2704</v>
      </c>
    </row>
    <row r="142" spans="1:1" x14ac:dyDescent="0.25">
      <c r="A142" t="s">
        <v>2705</v>
      </c>
    </row>
    <row r="143" spans="1:1" x14ac:dyDescent="0.25">
      <c r="A143" t="s">
        <v>2706</v>
      </c>
    </row>
    <row r="144" spans="1:1" x14ac:dyDescent="0.25">
      <c r="A144" t="s">
        <v>2707</v>
      </c>
    </row>
    <row r="145" spans="1:1" x14ac:dyDescent="0.25">
      <c r="A145" t="s">
        <v>2708</v>
      </c>
    </row>
    <row r="146" spans="1:1" x14ac:dyDescent="0.25">
      <c r="A146" t="s">
        <v>2709</v>
      </c>
    </row>
    <row r="147" spans="1:1" x14ac:dyDescent="0.25">
      <c r="A147" t="s">
        <v>2710</v>
      </c>
    </row>
    <row r="148" spans="1:1" x14ac:dyDescent="0.25">
      <c r="A148" t="s">
        <v>2711</v>
      </c>
    </row>
    <row r="149" spans="1:1" x14ac:dyDescent="0.25">
      <c r="A149" t="s">
        <v>2712</v>
      </c>
    </row>
    <row r="150" spans="1:1" x14ac:dyDescent="0.25">
      <c r="A150" t="s">
        <v>2713</v>
      </c>
    </row>
    <row r="151" spans="1:1" x14ac:dyDescent="0.25">
      <c r="A151" t="s">
        <v>2714</v>
      </c>
    </row>
    <row r="152" spans="1:1" x14ac:dyDescent="0.25">
      <c r="A152" t="s">
        <v>2715</v>
      </c>
    </row>
    <row r="153" spans="1:1" x14ac:dyDescent="0.25">
      <c r="A153" t="s">
        <v>2716</v>
      </c>
    </row>
    <row r="154" spans="1:1" x14ac:dyDescent="0.25">
      <c r="A154" t="s">
        <v>2717</v>
      </c>
    </row>
    <row r="155" spans="1:1" x14ac:dyDescent="0.25">
      <c r="A155" t="s">
        <v>2718</v>
      </c>
    </row>
    <row r="156" spans="1:1" x14ac:dyDescent="0.25">
      <c r="A156" t="s">
        <v>2719</v>
      </c>
    </row>
    <row r="157" spans="1:1" x14ac:dyDescent="0.25">
      <c r="A157" t="s">
        <v>2720</v>
      </c>
    </row>
    <row r="158" spans="1:1" x14ac:dyDescent="0.25">
      <c r="A158" t="s">
        <v>2721</v>
      </c>
    </row>
    <row r="159" spans="1:1" x14ac:dyDescent="0.25">
      <c r="A159" t="s">
        <v>2722</v>
      </c>
    </row>
    <row r="160" spans="1:1" x14ac:dyDescent="0.25">
      <c r="A160" t="s">
        <v>2723</v>
      </c>
    </row>
    <row r="161" spans="1:1" x14ac:dyDescent="0.25">
      <c r="A161" t="s">
        <v>2724</v>
      </c>
    </row>
    <row r="162" spans="1:1" x14ac:dyDescent="0.25">
      <c r="A162" t="s">
        <v>2725</v>
      </c>
    </row>
    <row r="163" spans="1:1" x14ac:dyDescent="0.25">
      <c r="A163" t="s">
        <v>2726</v>
      </c>
    </row>
    <row r="164" spans="1:1" x14ac:dyDescent="0.25">
      <c r="A164" t="s">
        <v>2727</v>
      </c>
    </row>
    <row r="165" spans="1:1" x14ac:dyDescent="0.25">
      <c r="A165" t="s">
        <v>2728</v>
      </c>
    </row>
    <row r="166" spans="1:1" x14ac:dyDescent="0.25">
      <c r="A166" t="s">
        <v>2729</v>
      </c>
    </row>
    <row r="167" spans="1:1" x14ac:dyDescent="0.25">
      <c r="A167" t="s">
        <v>2730</v>
      </c>
    </row>
    <row r="168" spans="1:1" x14ac:dyDescent="0.25">
      <c r="A168" t="s">
        <v>2731</v>
      </c>
    </row>
    <row r="169" spans="1:1" x14ac:dyDescent="0.25">
      <c r="A169" t="s">
        <v>2732</v>
      </c>
    </row>
    <row r="170" spans="1:1" x14ac:dyDescent="0.25">
      <c r="A170" t="s">
        <v>2733</v>
      </c>
    </row>
    <row r="171" spans="1:1" x14ac:dyDescent="0.25">
      <c r="A171" t="s">
        <v>2734</v>
      </c>
    </row>
    <row r="172" spans="1:1" x14ac:dyDescent="0.25">
      <c r="A172" t="s">
        <v>2735</v>
      </c>
    </row>
    <row r="173" spans="1:1" x14ac:dyDescent="0.25">
      <c r="A173" t="s">
        <v>2736</v>
      </c>
    </row>
    <row r="174" spans="1:1" x14ac:dyDescent="0.25">
      <c r="A174" t="s">
        <v>2737</v>
      </c>
    </row>
    <row r="175" spans="1:1" x14ac:dyDescent="0.25">
      <c r="A175" t="s">
        <v>2738</v>
      </c>
    </row>
    <row r="176" spans="1:1" x14ac:dyDescent="0.25">
      <c r="A176" t="s">
        <v>2739</v>
      </c>
    </row>
    <row r="177" spans="1:1" x14ac:dyDescent="0.25">
      <c r="A177" t="s">
        <v>2740</v>
      </c>
    </row>
    <row r="178" spans="1:1" x14ac:dyDescent="0.25">
      <c r="A178" t="s">
        <v>2741</v>
      </c>
    </row>
    <row r="179" spans="1:1" x14ac:dyDescent="0.25">
      <c r="A179" t="s">
        <v>2742</v>
      </c>
    </row>
    <row r="180" spans="1:1" x14ac:dyDescent="0.25">
      <c r="A180" t="s">
        <v>2743</v>
      </c>
    </row>
    <row r="181" spans="1:1" x14ac:dyDescent="0.25">
      <c r="A181" t="s">
        <v>2744</v>
      </c>
    </row>
    <row r="182" spans="1:1" x14ac:dyDescent="0.25">
      <c r="A182" t="s">
        <v>2745</v>
      </c>
    </row>
    <row r="183" spans="1:1" x14ac:dyDescent="0.25">
      <c r="A183" t="s">
        <v>2746</v>
      </c>
    </row>
    <row r="184" spans="1:1" x14ac:dyDescent="0.25">
      <c r="A184" t="s">
        <v>2747</v>
      </c>
    </row>
    <row r="185" spans="1:1" x14ac:dyDescent="0.25">
      <c r="A185" t="s">
        <v>2748</v>
      </c>
    </row>
    <row r="186" spans="1:1" x14ac:dyDescent="0.25">
      <c r="A186" t="s">
        <v>2749</v>
      </c>
    </row>
    <row r="187" spans="1:1" x14ac:dyDescent="0.25">
      <c r="A187" t="s">
        <v>2750</v>
      </c>
    </row>
    <row r="188" spans="1:1" x14ac:dyDescent="0.25">
      <c r="A188" t="s">
        <v>2751</v>
      </c>
    </row>
    <row r="189" spans="1:1" x14ac:dyDescent="0.25">
      <c r="A189" t="s">
        <v>2752</v>
      </c>
    </row>
    <row r="190" spans="1:1" x14ac:dyDescent="0.25">
      <c r="A190" t="s">
        <v>2753</v>
      </c>
    </row>
    <row r="191" spans="1:1" x14ac:dyDescent="0.25">
      <c r="A191" t="s">
        <v>2754</v>
      </c>
    </row>
    <row r="192" spans="1:1" x14ac:dyDescent="0.25">
      <c r="A192" t="s">
        <v>2755</v>
      </c>
    </row>
    <row r="193" spans="1:1" x14ac:dyDescent="0.25">
      <c r="A193" t="s">
        <v>2756</v>
      </c>
    </row>
    <row r="194" spans="1:1" x14ac:dyDescent="0.25">
      <c r="A194" t="s">
        <v>2757</v>
      </c>
    </row>
    <row r="195" spans="1:1" x14ac:dyDescent="0.25">
      <c r="A195" t="s">
        <v>2758</v>
      </c>
    </row>
    <row r="196" spans="1:1" x14ac:dyDescent="0.25">
      <c r="A196" t="s">
        <v>2759</v>
      </c>
    </row>
    <row r="197" spans="1:1" x14ac:dyDescent="0.25">
      <c r="A197" t="s">
        <v>2760</v>
      </c>
    </row>
    <row r="198" spans="1:1" x14ac:dyDescent="0.25">
      <c r="A198" t="s">
        <v>2761</v>
      </c>
    </row>
    <row r="199" spans="1:1" x14ac:dyDescent="0.25">
      <c r="A199" t="s">
        <v>2762</v>
      </c>
    </row>
    <row r="200" spans="1:1" x14ac:dyDescent="0.25">
      <c r="A200" t="s">
        <v>2763</v>
      </c>
    </row>
    <row r="201" spans="1:1" x14ac:dyDescent="0.25">
      <c r="A201" t="s">
        <v>2764</v>
      </c>
    </row>
    <row r="202" spans="1:1" x14ac:dyDescent="0.25">
      <c r="A202" t="s">
        <v>2765</v>
      </c>
    </row>
    <row r="203" spans="1:1" x14ac:dyDescent="0.25">
      <c r="A203" t="s">
        <v>2766</v>
      </c>
    </row>
    <row r="204" spans="1:1" x14ac:dyDescent="0.25">
      <c r="A204" t="s">
        <v>2767</v>
      </c>
    </row>
    <row r="205" spans="1:1" x14ac:dyDescent="0.25">
      <c r="A205" t="s">
        <v>2768</v>
      </c>
    </row>
    <row r="206" spans="1:1" x14ac:dyDescent="0.25">
      <c r="A206" t="s">
        <v>2769</v>
      </c>
    </row>
    <row r="207" spans="1:1" x14ac:dyDescent="0.25">
      <c r="A207" t="s">
        <v>2770</v>
      </c>
    </row>
    <row r="208" spans="1:1" x14ac:dyDescent="0.25">
      <c r="A208" t="s">
        <v>2771</v>
      </c>
    </row>
    <row r="209" spans="1:1" x14ac:dyDescent="0.25">
      <c r="A209" t="s">
        <v>2772</v>
      </c>
    </row>
    <row r="210" spans="1:1" x14ac:dyDescent="0.25">
      <c r="A210" t="s">
        <v>2773</v>
      </c>
    </row>
    <row r="211" spans="1:1" x14ac:dyDescent="0.25">
      <c r="A211" t="s">
        <v>2774</v>
      </c>
    </row>
    <row r="212" spans="1:1" x14ac:dyDescent="0.25">
      <c r="A212" t="s">
        <v>2775</v>
      </c>
    </row>
    <row r="213" spans="1:1" x14ac:dyDescent="0.25">
      <c r="A213" t="s">
        <v>2776</v>
      </c>
    </row>
    <row r="214" spans="1:1" x14ac:dyDescent="0.25">
      <c r="A214" t="s">
        <v>2777</v>
      </c>
    </row>
    <row r="215" spans="1:1" x14ac:dyDescent="0.25">
      <c r="A215" t="s">
        <v>2778</v>
      </c>
    </row>
    <row r="216" spans="1:1" x14ac:dyDescent="0.25">
      <c r="A216" t="s">
        <v>2779</v>
      </c>
    </row>
    <row r="217" spans="1:1" x14ac:dyDescent="0.25">
      <c r="A217" t="s">
        <v>2780</v>
      </c>
    </row>
    <row r="218" spans="1:1" x14ac:dyDescent="0.25">
      <c r="A218" t="s">
        <v>2781</v>
      </c>
    </row>
    <row r="219" spans="1:1" x14ac:dyDescent="0.25">
      <c r="A219" t="s">
        <v>2782</v>
      </c>
    </row>
    <row r="220" spans="1:1" x14ac:dyDescent="0.25">
      <c r="A220" t="s">
        <v>2783</v>
      </c>
    </row>
    <row r="221" spans="1:1" x14ac:dyDescent="0.25">
      <c r="A221" t="s">
        <v>2784</v>
      </c>
    </row>
    <row r="222" spans="1:1" x14ac:dyDescent="0.25">
      <c r="A222" t="s">
        <v>2785</v>
      </c>
    </row>
    <row r="223" spans="1:1" x14ac:dyDescent="0.25">
      <c r="A223" t="s">
        <v>2786</v>
      </c>
    </row>
    <row r="224" spans="1:1" x14ac:dyDescent="0.25">
      <c r="A224" t="s">
        <v>2787</v>
      </c>
    </row>
    <row r="225" spans="1:1" x14ac:dyDescent="0.25">
      <c r="A225" t="s">
        <v>2788</v>
      </c>
    </row>
    <row r="226" spans="1:1" x14ac:dyDescent="0.25">
      <c r="A226" t="s">
        <v>2789</v>
      </c>
    </row>
    <row r="228" spans="1:1" x14ac:dyDescent="0.25">
      <c r="A228" t="s">
        <v>2790</v>
      </c>
    </row>
    <row r="230" spans="1:1" x14ac:dyDescent="0.25">
      <c r="A230" t="s">
        <v>67</v>
      </c>
    </row>
    <row r="231" spans="1:1" x14ac:dyDescent="0.25">
      <c r="A231" t="s">
        <v>162</v>
      </c>
    </row>
    <row r="233" spans="1:1" x14ac:dyDescent="0.25">
      <c r="A233" t="s">
        <v>163</v>
      </c>
    </row>
    <row r="235" spans="1:1" x14ac:dyDescent="0.25">
      <c r="A235" t="s">
        <v>782</v>
      </c>
    </row>
    <row r="236" spans="1:1" x14ac:dyDescent="0.25">
      <c r="A236" t="s">
        <v>2685</v>
      </c>
    </row>
    <row r="237" spans="1:1" x14ac:dyDescent="0.25">
      <c r="A237" t="s">
        <v>2686</v>
      </c>
    </row>
    <row r="238" spans="1:1" x14ac:dyDescent="0.25">
      <c r="A238" t="s">
        <v>2791</v>
      </c>
    </row>
    <row r="239" spans="1:1" x14ac:dyDescent="0.25">
      <c r="A239" t="s">
        <v>2792</v>
      </c>
    </row>
    <row r="240" spans="1:1" x14ac:dyDescent="0.25">
      <c r="A240" t="s">
        <v>2793</v>
      </c>
    </row>
    <row r="241" spans="1:1" x14ac:dyDescent="0.25">
      <c r="A241" t="s">
        <v>2690</v>
      </c>
    </row>
    <row r="242" spans="1:1" x14ac:dyDescent="0.25">
      <c r="A242" t="s">
        <v>2794</v>
      </c>
    </row>
    <row r="243" spans="1:1" x14ac:dyDescent="0.25">
      <c r="A243" t="s">
        <v>2795</v>
      </c>
    </row>
    <row r="244" spans="1:1" x14ac:dyDescent="0.25">
      <c r="A244" t="s">
        <v>2796</v>
      </c>
    </row>
    <row r="245" spans="1:1" x14ac:dyDescent="0.25">
      <c r="A245" t="s">
        <v>2797</v>
      </c>
    </row>
    <row r="246" spans="1:1" x14ac:dyDescent="0.25">
      <c r="A246" t="s">
        <v>2798</v>
      </c>
    </row>
    <row r="247" spans="1:1" x14ac:dyDescent="0.25">
      <c r="A247" t="s">
        <v>2799</v>
      </c>
    </row>
    <row r="248" spans="1:1" x14ac:dyDescent="0.25">
      <c r="A248" t="s">
        <v>2800</v>
      </c>
    </row>
    <row r="249" spans="1:1" x14ac:dyDescent="0.25">
      <c r="A249" t="s">
        <v>2801</v>
      </c>
    </row>
    <row r="251" spans="1:1" x14ac:dyDescent="0.25">
      <c r="A251" t="s">
        <v>111</v>
      </c>
    </row>
    <row r="254" spans="1:1" x14ac:dyDescent="0.25">
      <c r="A254" t="s">
        <v>171</v>
      </c>
    </row>
    <row r="256" spans="1:1" x14ac:dyDescent="0.25">
      <c r="A256" t="s">
        <v>458</v>
      </c>
    </row>
    <row r="257" spans="1:1" x14ac:dyDescent="0.25">
      <c r="A257" t="s">
        <v>459</v>
      </c>
    </row>
    <row r="258" spans="1:1" x14ac:dyDescent="0.25">
      <c r="A258" t="s">
        <v>2802</v>
      </c>
    </row>
    <row r="259" spans="1:1" x14ac:dyDescent="0.25">
      <c r="A259" t="s">
        <v>2803</v>
      </c>
    </row>
    <row r="260" spans="1:1" x14ac:dyDescent="0.25">
      <c r="A260" t="s">
        <v>2804</v>
      </c>
    </row>
    <row r="261" spans="1:1" x14ac:dyDescent="0.25">
      <c r="A261" t="s">
        <v>2805</v>
      </c>
    </row>
    <row r="262" spans="1:1" x14ac:dyDescent="0.25">
      <c r="A262" t="s">
        <v>2806</v>
      </c>
    </row>
    <row r="263" spans="1:1" x14ac:dyDescent="0.25">
      <c r="A263" t="s">
        <v>2807</v>
      </c>
    </row>
    <row r="264" spans="1:1" x14ac:dyDescent="0.25">
      <c r="A264" t="s">
        <v>2808</v>
      </c>
    </row>
    <row r="265" spans="1:1" x14ac:dyDescent="0.25">
      <c r="A265" t="s">
        <v>2809</v>
      </c>
    </row>
    <row r="266" spans="1:1" x14ac:dyDescent="0.25">
      <c r="A266" t="s">
        <v>2810</v>
      </c>
    </row>
    <row r="267" spans="1:1" x14ac:dyDescent="0.25">
      <c r="A267" t="s">
        <v>2811</v>
      </c>
    </row>
    <row r="268" spans="1:1" x14ac:dyDescent="0.25">
      <c r="A268" t="s">
        <v>2812</v>
      </c>
    </row>
    <row r="269" spans="1:1" x14ac:dyDescent="0.25">
      <c r="A269" t="s">
        <v>2813</v>
      </c>
    </row>
    <row r="270" spans="1:1" x14ac:dyDescent="0.25">
      <c r="A270" t="s">
        <v>2814</v>
      </c>
    </row>
    <row r="271" spans="1:1" x14ac:dyDescent="0.25">
      <c r="A271" t="s">
        <v>2815</v>
      </c>
    </row>
    <row r="272" spans="1:1" x14ac:dyDescent="0.25">
      <c r="A272" t="s">
        <v>2816</v>
      </c>
    </row>
    <row r="273" spans="1:1" x14ac:dyDescent="0.25">
      <c r="A273" t="s">
        <v>2817</v>
      </c>
    </row>
    <row r="274" spans="1:1" x14ac:dyDescent="0.25">
      <c r="A274" t="s">
        <v>2818</v>
      </c>
    </row>
    <row r="275" spans="1:1" x14ac:dyDescent="0.25">
      <c r="A275" t="s">
        <v>2819</v>
      </c>
    </row>
    <row r="276" spans="1:1" x14ac:dyDescent="0.25">
      <c r="A276" t="s">
        <v>2820</v>
      </c>
    </row>
    <row r="277" spans="1:1" x14ac:dyDescent="0.25">
      <c r="A277" t="s">
        <v>2821</v>
      </c>
    </row>
    <row r="278" spans="1:1" x14ac:dyDescent="0.25">
      <c r="A278" t="s">
        <v>2822</v>
      </c>
    </row>
    <row r="279" spans="1:1" x14ac:dyDescent="0.25">
      <c r="A279" t="s">
        <v>2823</v>
      </c>
    </row>
    <row r="280" spans="1:1" x14ac:dyDescent="0.25">
      <c r="A280" t="s">
        <v>2824</v>
      </c>
    </row>
    <row r="281" spans="1:1" x14ac:dyDescent="0.25">
      <c r="A281" t="s">
        <v>2825</v>
      </c>
    </row>
    <row r="282" spans="1:1" x14ac:dyDescent="0.25">
      <c r="A282" t="s">
        <v>2826</v>
      </c>
    </row>
    <row r="283" spans="1:1" x14ac:dyDescent="0.25">
      <c r="A283" t="s">
        <v>2827</v>
      </c>
    </row>
    <row r="284" spans="1:1" x14ac:dyDescent="0.25">
      <c r="A284" t="s">
        <v>2828</v>
      </c>
    </row>
    <row r="285" spans="1:1" x14ac:dyDescent="0.25">
      <c r="A285" t="s">
        <v>2829</v>
      </c>
    </row>
    <row r="286" spans="1:1" x14ac:dyDescent="0.25">
      <c r="A286" t="s">
        <v>2830</v>
      </c>
    </row>
    <row r="287" spans="1:1" x14ac:dyDescent="0.25">
      <c r="A287" t="s">
        <v>2831</v>
      </c>
    </row>
    <row r="288" spans="1:1" x14ac:dyDescent="0.25">
      <c r="A288" t="s">
        <v>2832</v>
      </c>
    </row>
    <row r="289" spans="1:1" x14ac:dyDescent="0.25">
      <c r="A289" t="s">
        <v>2833</v>
      </c>
    </row>
    <row r="290" spans="1:1" x14ac:dyDescent="0.25">
      <c r="A290" t="s">
        <v>2834</v>
      </c>
    </row>
    <row r="291" spans="1:1" x14ac:dyDescent="0.25">
      <c r="A291" t="s">
        <v>2835</v>
      </c>
    </row>
    <row r="292" spans="1:1" x14ac:dyDescent="0.25">
      <c r="A292" t="s">
        <v>2836</v>
      </c>
    </row>
    <row r="293" spans="1:1" x14ac:dyDescent="0.25">
      <c r="A293" t="s">
        <v>2837</v>
      </c>
    </row>
    <row r="294" spans="1:1" x14ac:dyDescent="0.25">
      <c r="A294" t="s">
        <v>2838</v>
      </c>
    </row>
    <row r="295" spans="1:1" x14ac:dyDescent="0.25">
      <c r="A295" t="s">
        <v>2839</v>
      </c>
    </row>
    <row r="296" spans="1:1" x14ac:dyDescent="0.25">
      <c r="A296" t="s">
        <v>2840</v>
      </c>
    </row>
    <row r="297" spans="1:1" x14ac:dyDescent="0.25">
      <c r="A297" t="s">
        <v>2841</v>
      </c>
    </row>
    <row r="298" spans="1:1" x14ac:dyDescent="0.25">
      <c r="A298" t="s">
        <v>2842</v>
      </c>
    </row>
    <row r="299" spans="1:1" x14ac:dyDescent="0.25">
      <c r="A299" t="s">
        <v>2843</v>
      </c>
    </row>
    <row r="300" spans="1:1" x14ac:dyDescent="0.25">
      <c r="A300" t="s">
        <v>2844</v>
      </c>
    </row>
    <row r="301" spans="1:1" x14ac:dyDescent="0.25">
      <c r="A301" t="s">
        <v>2845</v>
      </c>
    </row>
    <row r="302" spans="1:1" x14ac:dyDescent="0.25">
      <c r="A302" t="s">
        <v>2846</v>
      </c>
    </row>
    <row r="303" spans="1:1" x14ac:dyDescent="0.25">
      <c r="A303" t="s">
        <v>2847</v>
      </c>
    </row>
    <row r="304" spans="1:1" x14ac:dyDescent="0.25">
      <c r="A304" t="s">
        <v>2848</v>
      </c>
    </row>
    <row r="305" spans="1:1" x14ac:dyDescent="0.25">
      <c r="A305" t="s">
        <v>2849</v>
      </c>
    </row>
    <row r="306" spans="1:1" x14ac:dyDescent="0.25">
      <c r="A306" t="s">
        <v>2850</v>
      </c>
    </row>
    <row r="307" spans="1:1" x14ac:dyDescent="0.25">
      <c r="A307" t="s">
        <v>2851</v>
      </c>
    </row>
    <row r="308" spans="1:1" x14ac:dyDescent="0.25">
      <c r="A308" t="s">
        <v>2852</v>
      </c>
    </row>
    <row r="309" spans="1:1" x14ac:dyDescent="0.25">
      <c r="A309" t="s">
        <v>2853</v>
      </c>
    </row>
    <row r="310" spans="1:1" x14ac:dyDescent="0.25">
      <c r="A310" t="s">
        <v>2854</v>
      </c>
    </row>
    <row r="311" spans="1:1" x14ac:dyDescent="0.25">
      <c r="A311" t="s">
        <v>2855</v>
      </c>
    </row>
    <row r="312" spans="1:1" x14ac:dyDescent="0.25">
      <c r="A312" t="s">
        <v>2856</v>
      </c>
    </row>
    <row r="313" spans="1:1" x14ac:dyDescent="0.25">
      <c r="A313" t="s">
        <v>2857</v>
      </c>
    </row>
    <row r="314" spans="1:1" x14ac:dyDescent="0.25">
      <c r="A314" t="s">
        <v>2858</v>
      </c>
    </row>
    <row r="315" spans="1:1" x14ac:dyDescent="0.25">
      <c r="A315" t="s">
        <v>2859</v>
      </c>
    </row>
    <row r="316" spans="1:1" x14ac:dyDescent="0.25">
      <c r="A316" t="s">
        <v>2860</v>
      </c>
    </row>
    <row r="317" spans="1:1" x14ac:dyDescent="0.25">
      <c r="A317" t="s">
        <v>2861</v>
      </c>
    </row>
    <row r="318" spans="1:1" x14ac:dyDescent="0.25">
      <c r="A318" t="s">
        <v>2862</v>
      </c>
    </row>
    <row r="319" spans="1:1" x14ac:dyDescent="0.25">
      <c r="A319" t="s">
        <v>2863</v>
      </c>
    </row>
    <row r="320" spans="1:1" x14ac:dyDescent="0.25">
      <c r="A320" t="s">
        <v>2864</v>
      </c>
    </row>
    <row r="321" spans="1:1" x14ac:dyDescent="0.25">
      <c r="A321" t="s">
        <v>2865</v>
      </c>
    </row>
    <row r="322" spans="1:1" x14ac:dyDescent="0.25">
      <c r="A322" t="s">
        <v>2866</v>
      </c>
    </row>
    <row r="323" spans="1:1" x14ac:dyDescent="0.25">
      <c r="A323" t="s">
        <v>2867</v>
      </c>
    </row>
    <row r="324" spans="1:1" x14ac:dyDescent="0.25">
      <c r="A324" t="s">
        <v>2868</v>
      </c>
    </row>
    <row r="325" spans="1:1" x14ac:dyDescent="0.25">
      <c r="A325" t="s">
        <v>2869</v>
      </c>
    </row>
    <row r="326" spans="1:1" x14ac:dyDescent="0.25">
      <c r="A326" t="s">
        <v>2870</v>
      </c>
    </row>
    <row r="327" spans="1:1" x14ac:dyDescent="0.25">
      <c r="A327" t="s">
        <v>2871</v>
      </c>
    </row>
    <row r="328" spans="1:1" x14ac:dyDescent="0.25">
      <c r="A328" t="s">
        <v>2872</v>
      </c>
    </row>
    <row r="329" spans="1:1" x14ac:dyDescent="0.25">
      <c r="A329" t="s">
        <v>2873</v>
      </c>
    </row>
    <row r="330" spans="1:1" x14ac:dyDescent="0.25">
      <c r="A330" t="s">
        <v>2874</v>
      </c>
    </row>
    <row r="331" spans="1:1" x14ac:dyDescent="0.25">
      <c r="A331" t="s">
        <v>2875</v>
      </c>
    </row>
    <row r="332" spans="1:1" x14ac:dyDescent="0.25">
      <c r="A332" t="s">
        <v>2876</v>
      </c>
    </row>
    <row r="333" spans="1:1" x14ac:dyDescent="0.25">
      <c r="A333" t="s">
        <v>2877</v>
      </c>
    </row>
    <row r="334" spans="1:1" x14ac:dyDescent="0.25">
      <c r="A334" t="s">
        <v>2878</v>
      </c>
    </row>
    <row r="335" spans="1:1" x14ac:dyDescent="0.25">
      <c r="A335" t="s">
        <v>2879</v>
      </c>
    </row>
    <row r="336" spans="1:1" x14ac:dyDescent="0.25">
      <c r="A336" t="s">
        <v>2880</v>
      </c>
    </row>
    <row r="337" spans="1:1" x14ac:dyDescent="0.25">
      <c r="A337" t="s">
        <v>2881</v>
      </c>
    </row>
    <row r="338" spans="1:1" x14ac:dyDescent="0.25">
      <c r="A338" t="s">
        <v>2882</v>
      </c>
    </row>
    <row r="339" spans="1:1" x14ac:dyDescent="0.25">
      <c r="A339" t="s">
        <v>2883</v>
      </c>
    </row>
    <row r="340" spans="1:1" x14ac:dyDescent="0.25">
      <c r="A340" t="s">
        <v>2884</v>
      </c>
    </row>
    <row r="341" spans="1:1" x14ac:dyDescent="0.25">
      <c r="A341" t="s">
        <v>2885</v>
      </c>
    </row>
    <row r="342" spans="1:1" x14ac:dyDescent="0.25">
      <c r="A342" t="s">
        <v>2886</v>
      </c>
    </row>
    <row r="343" spans="1:1" x14ac:dyDescent="0.25">
      <c r="A343" t="s">
        <v>2887</v>
      </c>
    </row>
    <row r="344" spans="1:1" x14ac:dyDescent="0.25">
      <c r="A344" t="s">
        <v>2888</v>
      </c>
    </row>
    <row r="345" spans="1:1" x14ac:dyDescent="0.25">
      <c r="A345" t="s">
        <v>2889</v>
      </c>
    </row>
    <row r="346" spans="1:1" x14ac:dyDescent="0.25">
      <c r="A346" t="s">
        <v>2890</v>
      </c>
    </row>
    <row r="347" spans="1:1" x14ac:dyDescent="0.25">
      <c r="A347" t="s">
        <v>2891</v>
      </c>
    </row>
    <row r="348" spans="1:1" x14ac:dyDescent="0.25">
      <c r="A348" t="s">
        <v>2892</v>
      </c>
    </row>
    <row r="350" spans="1:1" x14ac:dyDescent="0.25">
      <c r="A350" t="s">
        <v>2893</v>
      </c>
    </row>
    <row r="352" spans="1:1" x14ac:dyDescent="0.25">
      <c r="A352" t="s">
        <v>67</v>
      </c>
    </row>
    <row r="353" spans="1:1" x14ac:dyDescent="0.25">
      <c r="A353" t="s">
        <v>219</v>
      </c>
    </row>
    <row r="355" spans="1:1" x14ac:dyDescent="0.25">
      <c r="A355" t="s">
        <v>220</v>
      </c>
    </row>
    <row r="357" spans="1:1" x14ac:dyDescent="0.25">
      <c r="A357" t="s">
        <v>221</v>
      </c>
    </row>
    <row r="358" spans="1:1" x14ac:dyDescent="0.25">
      <c r="A358" t="s">
        <v>2894</v>
      </c>
    </row>
    <row r="359" spans="1:1" x14ac:dyDescent="0.25">
      <c r="A359" t="s">
        <v>2895</v>
      </c>
    </row>
    <row r="360" spans="1:1" x14ac:dyDescent="0.25">
      <c r="A360" t="s">
        <v>2896</v>
      </c>
    </row>
    <row r="361" spans="1:1" x14ac:dyDescent="0.25">
      <c r="A361" t="s">
        <v>2897</v>
      </c>
    </row>
    <row r="362" spans="1:1" x14ac:dyDescent="0.25">
      <c r="A362" t="s">
        <v>2898</v>
      </c>
    </row>
    <row r="363" spans="1:1" x14ac:dyDescent="0.25">
      <c r="A363" t="s">
        <v>2899</v>
      </c>
    </row>
    <row r="364" spans="1:1" x14ac:dyDescent="0.25">
      <c r="A364" t="s">
        <v>2900</v>
      </c>
    </row>
    <row r="365" spans="1:1" x14ac:dyDescent="0.25">
      <c r="A365" t="s">
        <v>2901</v>
      </c>
    </row>
    <row r="366" spans="1:1" x14ac:dyDescent="0.25">
      <c r="A366" t="s">
        <v>2902</v>
      </c>
    </row>
    <row r="367" spans="1:1" x14ac:dyDescent="0.25">
      <c r="A367" t="s">
        <v>2903</v>
      </c>
    </row>
    <row r="368" spans="1:1" x14ac:dyDescent="0.25">
      <c r="A368" t="s">
        <v>2904</v>
      </c>
    </row>
    <row r="369" spans="1:1" x14ac:dyDescent="0.25">
      <c r="A369" t="s">
        <v>2905</v>
      </c>
    </row>
    <row r="370" spans="1:1" x14ac:dyDescent="0.25">
      <c r="A370" t="s">
        <v>2906</v>
      </c>
    </row>
    <row r="371" spans="1:1" x14ac:dyDescent="0.25">
      <c r="A371" t="s">
        <v>2907</v>
      </c>
    </row>
    <row r="373" spans="1:1" x14ac:dyDescent="0.25">
      <c r="A373" t="s">
        <v>232</v>
      </c>
    </row>
    <row r="376" spans="1:1" x14ac:dyDescent="0.25">
      <c r="A376" t="s">
        <v>233</v>
      </c>
    </row>
    <row r="378" spans="1:1" x14ac:dyDescent="0.25">
      <c r="A378" t="s">
        <v>711</v>
      </c>
    </row>
    <row r="379" spans="1:1" x14ac:dyDescent="0.25">
      <c r="A379" t="s">
        <v>712</v>
      </c>
    </row>
    <row r="380" spans="1:1" x14ac:dyDescent="0.25">
      <c r="A380" t="s">
        <v>2908</v>
      </c>
    </row>
    <row r="381" spans="1:1" x14ac:dyDescent="0.25">
      <c r="A381" t="s">
        <v>2909</v>
      </c>
    </row>
    <row r="382" spans="1:1" x14ac:dyDescent="0.25">
      <c r="A382" t="s">
        <v>2910</v>
      </c>
    </row>
    <row r="383" spans="1:1" x14ac:dyDescent="0.25">
      <c r="A383" t="s">
        <v>2911</v>
      </c>
    </row>
    <row r="384" spans="1:1" x14ac:dyDescent="0.25">
      <c r="A384" t="s">
        <v>2912</v>
      </c>
    </row>
    <row r="385" spans="1:1" x14ac:dyDescent="0.25">
      <c r="A385" t="s">
        <v>2913</v>
      </c>
    </row>
    <row r="386" spans="1:1" x14ac:dyDescent="0.25">
      <c r="A386" t="s">
        <v>2914</v>
      </c>
    </row>
    <row r="387" spans="1:1" x14ac:dyDescent="0.25">
      <c r="A387" t="s">
        <v>2915</v>
      </c>
    </row>
    <row r="388" spans="1:1" x14ac:dyDescent="0.25">
      <c r="A388" t="s">
        <v>2916</v>
      </c>
    </row>
    <row r="389" spans="1:1" x14ac:dyDescent="0.25">
      <c r="A389" t="s">
        <v>2917</v>
      </c>
    </row>
    <row r="390" spans="1:1" x14ac:dyDescent="0.25">
      <c r="A390" t="s">
        <v>2918</v>
      </c>
    </row>
    <row r="391" spans="1:1" x14ac:dyDescent="0.25">
      <c r="A391" t="s">
        <v>2919</v>
      </c>
    </row>
    <row r="392" spans="1:1" x14ac:dyDescent="0.25">
      <c r="A392" t="s">
        <v>2920</v>
      </c>
    </row>
    <row r="394" spans="1:1" x14ac:dyDescent="0.25">
      <c r="A394" t="s">
        <v>2921</v>
      </c>
    </row>
    <row r="396" spans="1:1" x14ac:dyDescent="0.25">
      <c r="A396" t="s">
        <v>67</v>
      </c>
    </row>
    <row r="397" spans="1:1" x14ac:dyDescent="0.25">
      <c r="A397" t="s">
        <v>246</v>
      </c>
    </row>
    <row r="399" spans="1:1" x14ac:dyDescent="0.25">
      <c r="A399" t="s">
        <v>67</v>
      </c>
    </row>
    <row r="400" spans="1:1" x14ac:dyDescent="0.25">
      <c r="A400" t="s">
        <v>581</v>
      </c>
    </row>
    <row r="402" spans="1:1" x14ac:dyDescent="0.25">
      <c r="A402" t="s">
        <v>67</v>
      </c>
    </row>
    <row r="403" spans="1:1" x14ac:dyDescent="0.25">
      <c r="A403" t="s">
        <v>582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6"/>
  <sheetViews>
    <sheetView topLeftCell="F118" workbookViewId="0">
      <selection activeCell="H41" sqref="H41"/>
    </sheetView>
  </sheetViews>
  <sheetFormatPr defaultColWidth="26.140625" defaultRowHeight="15" x14ac:dyDescent="0.25"/>
  <cols>
    <col min="1" max="1" width="26.140625" style="12"/>
    <col min="2" max="6" width="26.140625" style="5"/>
    <col min="7" max="7" width="26.140625" style="15"/>
    <col min="8" max="10" width="26.140625" style="5"/>
    <col min="11" max="11" width="51.140625" style="5" customWidth="1"/>
    <col min="12" max="12" width="26.140625" style="15"/>
    <col min="13" max="16384" width="26.140625" style="5"/>
  </cols>
  <sheetData>
    <row r="1" spans="1:16" s="13" customFormat="1" x14ac:dyDescent="0.25">
      <c r="A1" s="12"/>
      <c r="B1" s="13" t="s">
        <v>2925</v>
      </c>
      <c r="C1" s="13" t="s">
        <v>2926</v>
      </c>
      <c r="D1" s="13" t="s">
        <v>2927</v>
      </c>
      <c r="E1" s="13" t="s">
        <v>2928</v>
      </c>
      <c r="F1" s="13" t="s">
        <v>2929</v>
      </c>
      <c r="G1" s="14" t="s">
        <v>2930</v>
      </c>
      <c r="H1" s="13" t="s">
        <v>2931</v>
      </c>
      <c r="I1" s="13" t="s">
        <v>2932</v>
      </c>
      <c r="J1" s="13" t="s">
        <v>2933</v>
      </c>
      <c r="K1" s="13" t="s">
        <v>2934</v>
      </c>
      <c r="L1" s="14" t="s">
        <v>2935</v>
      </c>
      <c r="M1" s="13" t="s">
        <v>2936</v>
      </c>
      <c r="N1" s="13" t="s">
        <v>2937</v>
      </c>
      <c r="O1" s="13" t="s">
        <v>2938</v>
      </c>
      <c r="P1" s="13" t="s">
        <v>2939</v>
      </c>
    </row>
    <row r="2" spans="1:16" x14ac:dyDescent="0.25">
      <c r="A2" s="12" t="s">
        <v>2922</v>
      </c>
      <c r="B2" s="5">
        <v>14</v>
      </c>
      <c r="C2" s="5">
        <v>4.5</v>
      </c>
      <c r="D2" s="5">
        <v>31.5</v>
      </c>
      <c r="E2" s="5">
        <v>12</v>
      </c>
      <c r="F2" s="5">
        <v>21.5</v>
      </c>
      <c r="G2" s="15">
        <v>248</v>
      </c>
      <c r="H2" s="5">
        <v>600</v>
      </c>
      <c r="I2" s="5">
        <v>167.5</v>
      </c>
      <c r="J2" s="5">
        <v>174</v>
      </c>
      <c r="K2" s="5">
        <v>213</v>
      </c>
      <c r="L2" s="15">
        <v>28</v>
      </c>
      <c r="M2" s="5">
        <v>66.666666666666671</v>
      </c>
      <c r="N2" s="5">
        <v>5.833333333333333</v>
      </c>
      <c r="O2" s="5">
        <v>37.5</v>
      </c>
      <c r="P2" s="5">
        <v>7.7142857142857144</v>
      </c>
    </row>
    <row r="3" spans="1:16" x14ac:dyDescent="0.25">
      <c r="A3" s="12" t="s">
        <v>2923</v>
      </c>
      <c r="B3" s="5">
        <v>31</v>
      </c>
      <c r="C3" s="5">
        <v>36.5</v>
      </c>
      <c r="D3" s="5">
        <v>39.5</v>
      </c>
      <c r="E3" s="5">
        <v>16</v>
      </c>
      <c r="F3" s="5">
        <v>17.5</v>
      </c>
      <c r="G3" s="15">
        <v>323</v>
      </c>
      <c r="H3" s="5">
        <v>602</v>
      </c>
      <c r="I3" s="5">
        <v>186</v>
      </c>
      <c r="J3" s="5">
        <v>156.5</v>
      </c>
      <c r="K3" s="5">
        <v>135</v>
      </c>
      <c r="L3" s="15">
        <v>8.5925925925925934</v>
      </c>
      <c r="M3" s="5">
        <v>14.583333333333334</v>
      </c>
      <c r="N3" s="5">
        <v>3.7777777777777777</v>
      </c>
      <c r="O3" s="5">
        <v>8</v>
      </c>
      <c r="P3" s="5">
        <v>8.4</v>
      </c>
    </row>
    <row r="4" spans="1:16" x14ac:dyDescent="0.25">
      <c r="A4" s="12" t="s">
        <v>2924</v>
      </c>
      <c r="B4" s="5">
        <v>8</v>
      </c>
      <c r="C4" s="5">
        <v>14.5</v>
      </c>
      <c r="D4" s="5">
        <v>32.5</v>
      </c>
      <c r="E4" s="5">
        <v>32.5</v>
      </c>
      <c r="F4" s="5">
        <v>59.5</v>
      </c>
      <c r="G4" s="15">
        <v>32.5</v>
      </c>
      <c r="H4" s="5">
        <v>256</v>
      </c>
      <c r="I4" s="5">
        <v>127</v>
      </c>
      <c r="J4" s="5">
        <v>359</v>
      </c>
      <c r="K4" s="5">
        <v>144</v>
      </c>
      <c r="L4" s="15">
        <v>2.5</v>
      </c>
      <c r="M4" s="5">
        <v>26.666666666666668</v>
      </c>
      <c r="N4" s="5">
        <v>3.1428571428571428</v>
      </c>
      <c r="O4" s="5">
        <v>10.8</v>
      </c>
      <c r="P4" s="5">
        <v>2.0952380952380953</v>
      </c>
    </row>
    <row r="5" spans="1:16" x14ac:dyDescent="0.25">
      <c r="L5" s="15">
        <v>13.6</v>
      </c>
      <c r="N5" s="5">
        <v>2.2222222222222223</v>
      </c>
      <c r="O5" s="5">
        <v>9.9</v>
      </c>
      <c r="P5" s="5">
        <v>19.5</v>
      </c>
    </row>
    <row r="6" spans="1:16" x14ac:dyDescent="0.25">
      <c r="G6" s="15" t="s">
        <v>3008</v>
      </c>
      <c r="L6" s="15">
        <v>22.75</v>
      </c>
      <c r="M6" s="5">
        <v>20.16</v>
      </c>
      <c r="N6" s="5">
        <v>6.72</v>
      </c>
      <c r="O6" s="5">
        <v>12.75</v>
      </c>
      <c r="P6" s="5">
        <v>7.2</v>
      </c>
    </row>
    <row r="7" spans="1:16" x14ac:dyDescent="0.25">
      <c r="A7" s="12" t="s">
        <v>2940</v>
      </c>
      <c r="L7" s="15">
        <v>8.75</v>
      </c>
      <c r="M7" s="5">
        <v>13.6</v>
      </c>
      <c r="N7" s="5">
        <v>4.8</v>
      </c>
      <c r="O7" s="5">
        <v>11.333333333333334</v>
      </c>
      <c r="P7" s="5">
        <v>2.7857142857142856</v>
      </c>
    </row>
    <row r="8" spans="1:16" x14ac:dyDescent="0.25">
      <c r="A8" s="12" t="s">
        <v>67</v>
      </c>
      <c r="G8" s="15" t="s">
        <v>45</v>
      </c>
    </row>
    <row r="9" spans="1:16" x14ac:dyDescent="0.25">
      <c r="A9" s="12" t="s">
        <v>2941</v>
      </c>
      <c r="L9" s="15" t="s">
        <v>3072</v>
      </c>
    </row>
    <row r="10" spans="1:16" x14ac:dyDescent="0.25">
      <c r="G10" s="15" t="s">
        <v>46</v>
      </c>
    </row>
    <row r="11" spans="1:16" x14ac:dyDescent="0.25">
      <c r="A11" s="12" t="s">
        <v>45</v>
      </c>
      <c r="G11" s="15" t="s">
        <v>47</v>
      </c>
      <c r="L11" s="15" t="s">
        <v>45</v>
      </c>
    </row>
    <row r="12" spans="1:16" x14ac:dyDescent="0.25">
      <c r="G12" s="15" t="s">
        <v>48</v>
      </c>
    </row>
    <row r="13" spans="1:16" x14ac:dyDescent="0.25">
      <c r="A13" s="12" t="s">
        <v>46</v>
      </c>
      <c r="L13" s="15" t="s">
        <v>46</v>
      </c>
    </row>
    <row r="14" spans="1:16" x14ac:dyDescent="0.25">
      <c r="A14" s="12" t="s">
        <v>47</v>
      </c>
      <c r="L14" s="15" t="s">
        <v>47</v>
      </c>
    </row>
    <row r="15" spans="1:16" x14ac:dyDescent="0.25">
      <c r="A15" s="12" t="s">
        <v>48</v>
      </c>
      <c r="G15" s="15" t="s">
        <v>49</v>
      </c>
      <c r="L15" s="15" t="s">
        <v>48</v>
      </c>
    </row>
    <row r="17" spans="1:12" x14ac:dyDescent="0.25">
      <c r="G17" s="15" t="s">
        <v>2942</v>
      </c>
    </row>
    <row r="18" spans="1:12" x14ac:dyDescent="0.25">
      <c r="A18" s="12" t="s">
        <v>49</v>
      </c>
      <c r="G18" s="15" t="s">
        <v>3009</v>
      </c>
      <c r="L18" s="15" t="s">
        <v>49</v>
      </c>
    </row>
    <row r="19" spans="1:12" x14ac:dyDescent="0.25">
      <c r="G19" s="15" t="s">
        <v>3010</v>
      </c>
    </row>
    <row r="20" spans="1:12" x14ac:dyDescent="0.25">
      <c r="A20" s="12" t="s">
        <v>2942</v>
      </c>
      <c r="G20" s="15" t="s">
        <v>3011</v>
      </c>
      <c r="L20" s="15" t="s">
        <v>3073</v>
      </c>
    </row>
    <row r="21" spans="1:12" x14ac:dyDescent="0.25">
      <c r="A21" s="12" t="s">
        <v>2943</v>
      </c>
      <c r="G21" s="15" t="s">
        <v>3012</v>
      </c>
      <c r="L21" s="15" t="s">
        <v>3074</v>
      </c>
    </row>
    <row r="22" spans="1:12" x14ac:dyDescent="0.25">
      <c r="A22" s="12" t="s">
        <v>2944</v>
      </c>
      <c r="G22" s="15" t="s">
        <v>3013</v>
      </c>
      <c r="L22" s="15" t="s">
        <v>3075</v>
      </c>
    </row>
    <row r="23" spans="1:12" x14ac:dyDescent="0.25">
      <c r="A23" s="12" t="s">
        <v>2945</v>
      </c>
      <c r="L23" s="15" t="s">
        <v>3076</v>
      </c>
    </row>
    <row r="24" spans="1:12" x14ac:dyDescent="0.25">
      <c r="A24" s="12" t="s">
        <v>2946</v>
      </c>
      <c r="G24" s="15" t="s">
        <v>594</v>
      </c>
      <c r="L24" s="15" t="s">
        <v>3077</v>
      </c>
    </row>
    <row r="25" spans="1:12" x14ac:dyDescent="0.25">
      <c r="A25" s="12" t="s">
        <v>2947</v>
      </c>
      <c r="L25" s="15" t="s">
        <v>3078</v>
      </c>
    </row>
    <row r="27" spans="1:12" x14ac:dyDescent="0.25">
      <c r="A27" s="12" t="s">
        <v>594</v>
      </c>
      <c r="G27" s="15" t="s">
        <v>62</v>
      </c>
      <c r="L27" s="15" t="s">
        <v>594</v>
      </c>
    </row>
    <row r="29" spans="1:12" x14ac:dyDescent="0.25">
      <c r="G29" s="15" t="s">
        <v>63</v>
      </c>
    </row>
    <row r="30" spans="1:12" x14ac:dyDescent="0.25">
      <c r="A30" s="12" t="s">
        <v>62</v>
      </c>
      <c r="G30" s="15" t="s">
        <v>64</v>
      </c>
      <c r="L30" s="15" t="s">
        <v>62</v>
      </c>
    </row>
    <row r="31" spans="1:12" x14ac:dyDescent="0.25">
      <c r="G31" s="15" t="s">
        <v>3014</v>
      </c>
    </row>
    <row r="32" spans="1:12" x14ac:dyDescent="0.25">
      <c r="A32" s="12" t="s">
        <v>63</v>
      </c>
      <c r="G32" s="15" t="s">
        <v>3015</v>
      </c>
      <c r="L32" s="15" t="s">
        <v>63</v>
      </c>
    </row>
    <row r="33" spans="1:12" x14ac:dyDescent="0.25">
      <c r="A33" s="12" t="s">
        <v>64</v>
      </c>
      <c r="L33" s="15" t="s">
        <v>64</v>
      </c>
    </row>
    <row r="34" spans="1:12" x14ac:dyDescent="0.25">
      <c r="A34" s="12" t="s">
        <v>2948</v>
      </c>
      <c r="G34" s="15" t="s">
        <v>67</v>
      </c>
      <c r="L34" s="15" t="s">
        <v>3079</v>
      </c>
    </row>
    <row r="35" spans="1:12" x14ac:dyDescent="0.25">
      <c r="A35" s="12" t="s">
        <v>2949</v>
      </c>
      <c r="G35" s="15" t="s">
        <v>3016</v>
      </c>
      <c r="L35" s="15" t="s">
        <v>3080</v>
      </c>
    </row>
    <row r="37" spans="1:12" x14ac:dyDescent="0.25">
      <c r="A37" s="12" t="s">
        <v>67</v>
      </c>
      <c r="G37" s="5" t="s">
        <v>3082</v>
      </c>
      <c r="L37" s="15" t="s">
        <v>67</v>
      </c>
    </row>
    <row r="38" spans="1:12" x14ac:dyDescent="0.25">
      <c r="A38" s="12" t="s">
        <v>2950</v>
      </c>
      <c r="G38" s="5"/>
      <c r="L38" s="15" t="s">
        <v>3081</v>
      </c>
    </row>
    <row r="39" spans="1:12" x14ac:dyDescent="0.25">
      <c r="G39" s="5" t="s">
        <v>45</v>
      </c>
    </row>
    <row r="40" spans="1:12" x14ac:dyDescent="0.25">
      <c r="A40" s="12" t="s">
        <v>2951</v>
      </c>
      <c r="G40" s="5"/>
      <c r="L40" s="15" t="s">
        <v>3017</v>
      </c>
    </row>
    <row r="41" spans="1:12" x14ac:dyDescent="0.25">
      <c r="G41" s="5" t="s">
        <v>70</v>
      </c>
    </row>
    <row r="42" spans="1:12" x14ac:dyDescent="0.25">
      <c r="A42" s="12" t="s">
        <v>45</v>
      </c>
      <c r="G42" s="5" t="s">
        <v>71</v>
      </c>
      <c r="L42" s="15" t="s">
        <v>45</v>
      </c>
    </row>
    <row r="43" spans="1:12" x14ac:dyDescent="0.25">
      <c r="G43" s="5" t="s">
        <v>48</v>
      </c>
    </row>
    <row r="44" spans="1:12" x14ac:dyDescent="0.25">
      <c r="A44" s="12" t="s">
        <v>70</v>
      </c>
      <c r="G44" s="5"/>
      <c r="L44" s="15" t="s">
        <v>70</v>
      </c>
    </row>
    <row r="45" spans="1:12" x14ac:dyDescent="0.25">
      <c r="A45" s="12" t="s">
        <v>71</v>
      </c>
      <c r="G45" s="5" t="s">
        <v>72</v>
      </c>
      <c r="L45" s="15" t="s">
        <v>71</v>
      </c>
    </row>
    <row r="46" spans="1:12" x14ac:dyDescent="0.25">
      <c r="A46" s="12" t="s">
        <v>48</v>
      </c>
      <c r="G46" s="5"/>
      <c r="L46" s="15" t="s">
        <v>48</v>
      </c>
    </row>
    <row r="47" spans="1:12" x14ac:dyDescent="0.25">
      <c r="G47" s="5"/>
      <c r="L47" s="15" t="s">
        <v>3018</v>
      </c>
    </row>
    <row r="48" spans="1:12" x14ac:dyDescent="0.25">
      <c r="A48" s="12" t="s">
        <v>72</v>
      </c>
      <c r="G48" s="5" t="s">
        <v>73</v>
      </c>
    </row>
    <row r="49" spans="1:12" x14ac:dyDescent="0.25">
      <c r="G49" s="5"/>
      <c r="L49" s="15" t="s">
        <v>72</v>
      </c>
    </row>
    <row r="50" spans="1:12" x14ac:dyDescent="0.25">
      <c r="G50" s="5" t="s">
        <v>74</v>
      </c>
    </row>
    <row r="51" spans="1:12" x14ac:dyDescent="0.25">
      <c r="A51" s="12" t="s">
        <v>73</v>
      </c>
      <c r="G51" s="5" t="s">
        <v>3083</v>
      </c>
    </row>
    <row r="52" spans="1:12" x14ac:dyDescent="0.25">
      <c r="G52" s="5"/>
      <c r="L52" s="15" t="s">
        <v>73</v>
      </c>
    </row>
    <row r="53" spans="1:12" x14ac:dyDescent="0.25">
      <c r="A53" s="12" t="s">
        <v>74</v>
      </c>
      <c r="G53" s="5"/>
    </row>
    <row r="54" spans="1:12" x14ac:dyDescent="0.25">
      <c r="A54" s="12" t="s">
        <v>2952</v>
      </c>
      <c r="G54" s="5" t="s">
        <v>77</v>
      </c>
      <c r="L54" s="15" t="s">
        <v>74</v>
      </c>
    </row>
    <row r="55" spans="1:12" x14ac:dyDescent="0.25">
      <c r="G55" s="5"/>
      <c r="L55" s="15" t="s">
        <v>3019</v>
      </c>
    </row>
    <row r="56" spans="1:12" x14ac:dyDescent="0.25">
      <c r="G56" s="5" t="s">
        <v>78</v>
      </c>
    </row>
    <row r="57" spans="1:12" x14ac:dyDescent="0.25">
      <c r="A57" s="12" t="s">
        <v>77</v>
      </c>
      <c r="G57" s="5" t="s">
        <v>3084</v>
      </c>
    </row>
    <row r="58" spans="1:12" x14ac:dyDescent="0.25">
      <c r="G58" s="5" t="s">
        <v>3085</v>
      </c>
      <c r="L58" s="15" t="s">
        <v>77</v>
      </c>
    </row>
    <row r="59" spans="1:12" x14ac:dyDescent="0.25">
      <c r="A59" s="12" t="s">
        <v>78</v>
      </c>
      <c r="G59" s="5" t="s">
        <v>3086</v>
      </c>
    </row>
    <row r="60" spans="1:12" x14ac:dyDescent="0.25">
      <c r="A60" s="12" t="s">
        <v>2953</v>
      </c>
      <c r="G60" s="5"/>
      <c r="L60" s="15" t="s">
        <v>78</v>
      </c>
    </row>
    <row r="61" spans="1:12" x14ac:dyDescent="0.25">
      <c r="A61" s="12" t="s">
        <v>2954</v>
      </c>
      <c r="G61" s="5"/>
      <c r="L61" s="15" t="s">
        <v>3020</v>
      </c>
    </row>
    <row r="62" spans="1:12" x14ac:dyDescent="0.25">
      <c r="A62" s="12" t="s">
        <v>2955</v>
      </c>
      <c r="G62" s="5" t="s">
        <v>82</v>
      </c>
      <c r="L62" s="15" t="s">
        <v>3021</v>
      </c>
    </row>
    <row r="63" spans="1:12" x14ac:dyDescent="0.25">
      <c r="G63" s="5"/>
      <c r="L63" s="15" t="s">
        <v>3022</v>
      </c>
    </row>
    <row r="64" spans="1:12" x14ac:dyDescent="0.25">
      <c r="G64" s="5" t="s">
        <v>83</v>
      </c>
    </row>
    <row r="65" spans="1:12" x14ac:dyDescent="0.25">
      <c r="A65" s="12" t="s">
        <v>82</v>
      </c>
      <c r="G65" s="5" t="s">
        <v>3087</v>
      </c>
    </row>
    <row r="66" spans="1:12" x14ac:dyDescent="0.25">
      <c r="G66" s="5"/>
      <c r="L66" s="15" t="s">
        <v>82</v>
      </c>
    </row>
    <row r="67" spans="1:12" x14ac:dyDescent="0.25">
      <c r="A67" s="12" t="s">
        <v>83</v>
      </c>
      <c r="G67" s="5"/>
    </row>
    <row r="68" spans="1:12" x14ac:dyDescent="0.25">
      <c r="A68" s="12" t="s">
        <v>2956</v>
      </c>
      <c r="G68" s="5" t="s">
        <v>85</v>
      </c>
      <c r="L68" s="15" t="s">
        <v>83</v>
      </c>
    </row>
    <row r="69" spans="1:12" x14ac:dyDescent="0.25">
      <c r="G69" s="5"/>
      <c r="L69" s="15" t="s">
        <v>3023</v>
      </c>
    </row>
    <row r="70" spans="1:12" x14ac:dyDescent="0.25">
      <c r="G70" s="5" t="s">
        <v>2957</v>
      </c>
    </row>
    <row r="71" spans="1:12" x14ac:dyDescent="0.25">
      <c r="A71" s="12" t="s">
        <v>85</v>
      </c>
      <c r="G71" s="5" t="s">
        <v>3088</v>
      </c>
    </row>
    <row r="72" spans="1:12" x14ac:dyDescent="0.25">
      <c r="G72" s="5" t="s">
        <v>3089</v>
      </c>
      <c r="L72" s="15" t="s">
        <v>85</v>
      </c>
    </row>
    <row r="73" spans="1:12" x14ac:dyDescent="0.25">
      <c r="A73" s="12" t="s">
        <v>2957</v>
      </c>
      <c r="G73" s="5" t="s">
        <v>3090</v>
      </c>
    </row>
    <row r="74" spans="1:12" x14ac:dyDescent="0.25">
      <c r="A74" s="12" t="s">
        <v>2958</v>
      </c>
      <c r="G74" s="5" t="s">
        <v>3091</v>
      </c>
      <c r="L74" s="15" t="s">
        <v>3024</v>
      </c>
    </row>
    <row r="75" spans="1:12" x14ac:dyDescent="0.25">
      <c r="A75" s="12" t="s">
        <v>2959</v>
      </c>
      <c r="G75" s="5" t="s">
        <v>3092</v>
      </c>
      <c r="L75" s="15" t="s">
        <v>3025</v>
      </c>
    </row>
    <row r="76" spans="1:12" x14ac:dyDescent="0.25">
      <c r="A76" s="12" t="s">
        <v>2960</v>
      </c>
      <c r="G76" s="5"/>
      <c r="L76" s="15" t="s">
        <v>3026</v>
      </c>
    </row>
    <row r="77" spans="1:12" x14ac:dyDescent="0.25">
      <c r="A77" s="12" t="s">
        <v>2961</v>
      </c>
      <c r="G77" s="5" t="s">
        <v>3093</v>
      </c>
      <c r="L77" s="15" t="s">
        <v>3027</v>
      </c>
    </row>
    <row r="78" spans="1:12" x14ac:dyDescent="0.25">
      <c r="A78" s="12" t="s">
        <v>2962</v>
      </c>
      <c r="G78" s="5"/>
      <c r="L78" s="15" t="s">
        <v>3028</v>
      </c>
    </row>
    <row r="79" spans="1:12" x14ac:dyDescent="0.25">
      <c r="G79" s="5" t="s">
        <v>67</v>
      </c>
      <c r="L79" s="15" t="s">
        <v>3029</v>
      </c>
    </row>
    <row r="80" spans="1:12" x14ac:dyDescent="0.25">
      <c r="A80" s="12" t="s">
        <v>2963</v>
      </c>
      <c r="G80" s="5" t="s">
        <v>98</v>
      </c>
    </row>
    <row r="81" spans="1:12" x14ac:dyDescent="0.25">
      <c r="G81" s="5"/>
      <c r="L81" s="15" t="s">
        <v>3030</v>
      </c>
    </row>
    <row r="82" spans="1:12" x14ac:dyDescent="0.25">
      <c r="A82" s="12" t="s">
        <v>67</v>
      </c>
      <c r="G82" s="5" t="s">
        <v>99</v>
      </c>
    </row>
    <row r="83" spans="1:12" x14ac:dyDescent="0.25">
      <c r="A83" s="12" t="s">
        <v>98</v>
      </c>
      <c r="G83" s="5"/>
      <c r="L83" s="15" t="s">
        <v>67</v>
      </c>
    </row>
    <row r="84" spans="1:12" x14ac:dyDescent="0.25">
      <c r="G84" s="5" t="s">
        <v>2964</v>
      </c>
      <c r="L84" s="15" t="s">
        <v>98</v>
      </c>
    </row>
    <row r="85" spans="1:12" x14ac:dyDescent="0.25">
      <c r="A85" s="12" t="s">
        <v>99</v>
      </c>
      <c r="G85" s="5" t="s">
        <v>3094</v>
      </c>
    </row>
    <row r="86" spans="1:12" x14ac:dyDescent="0.25">
      <c r="G86" s="5" t="s">
        <v>3095</v>
      </c>
      <c r="L86" s="15" t="s">
        <v>99</v>
      </c>
    </row>
    <row r="87" spans="1:12" x14ac:dyDescent="0.25">
      <c r="A87" s="12" t="s">
        <v>2964</v>
      </c>
      <c r="G87" s="5" t="s">
        <v>3096</v>
      </c>
    </row>
    <row r="88" spans="1:12" x14ac:dyDescent="0.25">
      <c r="A88" s="12" t="s">
        <v>2965</v>
      </c>
      <c r="G88" s="5" t="s">
        <v>3097</v>
      </c>
      <c r="L88" s="15" t="s">
        <v>3031</v>
      </c>
    </row>
    <row r="89" spans="1:12" x14ac:dyDescent="0.25">
      <c r="A89" s="12" t="s">
        <v>2966</v>
      </c>
      <c r="G89" s="5" t="s">
        <v>3098</v>
      </c>
      <c r="L89" s="15" t="s">
        <v>3032</v>
      </c>
    </row>
    <row r="90" spans="1:12" x14ac:dyDescent="0.25">
      <c r="A90" s="12" t="s">
        <v>2967</v>
      </c>
      <c r="G90" s="5"/>
      <c r="L90" s="15" t="s">
        <v>3033</v>
      </c>
    </row>
    <row r="91" spans="1:12" x14ac:dyDescent="0.25">
      <c r="A91" s="12" t="s">
        <v>2968</v>
      </c>
      <c r="G91" s="5" t="s">
        <v>111</v>
      </c>
      <c r="L91" s="15" t="s">
        <v>3034</v>
      </c>
    </row>
    <row r="92" spans="1:12" x14ac:dyDescent="0.25">
      <c r="A92" s="12" t="s">
        <v>2969</v>
      </c>
      <c r="G92" s="5"/>
      <c r="L92" s="15" t="s">
        <v>3035</v>
      </c>
    </row>
    <row r="93" spans="1:12" x14ac:dyDescent="0.25">
      <c r="G93" s="5"/>
      <c r="L93" s="15" t="s">
        <v>3036</v>
      </c>
    </row>
    <row r="94" spans="1:12" x14ac:dyDescent="0.25">
      <c r="A94" s="12" t="s">
        <v>111</v>
      </c>
      <c r="G94" s="5" t="s">
        <v>112</v>
      </c>
    </row>
    <row r="95" spans="1:12" x14ac:dyDescent="0.25">
      <c r="G95" s="5"/>
      <c r="L95" s="15" t="s">
        <v>111</v>
      </c>
    </row>
    <row r="96" spans="1:12" x14ac:dyDescent="0.25">
      <c r="G96" s="5" t="s">
        <v>3099</v>
      </c>
    </row>
    <row r="97" spans="1:12" x14ac:dyDescent="0.25">
      <c r="A97" s="12" t="s">
        <v>112</v>
      </c>
      <c r="G97" s="5" t="s">
        <v>3100</v>
      </c>
    </row>
    <row r="98" spans="1:12" x14ac:dyDescent="0.25">
      <c r="G98" s="5" t="s">
        <v>3101</v>
      </c>
      <c r="L98" s="15" t="s">
        <v>112</v>
      </c>
    </row>
    <row r="99" spans="1:12" x14ac:dyDescent="0.25">
      <c r="A99" s="12" t="s">
        <v>2970</v>
      </c>
      <c r="G99" s="5" t="s">
        <v>3102</v>
      </c>
    </row>
    <row r="100" spans="1:12" x14ac:dyDescent="0.25">
      <c r="A100" s="12" t="s">
        <v>2971</v>
      </c>
      <c r="G100" s="5" t="s">
        <v>3103</v>
      </c>
      <c r="L100" s="15" t="s">
        <v>2534</v>
      </c>
    </row>
    <row r="101" spans="1:12" x14ac:dyDescent="0.25">
      <c r="A101" s="12" t="s">
        <v>2972</v>
      </c>
      <c r="G101" s="5" t="s">
        <v>3104</v>
      </c>
      <c r="L101" s="15" t="s">
        <v>2535</v>
      </c>
    </row>
    <row r="102" spans="1:12" x14ac:dyDescent="0.25">
      <c r="A102" s="12" t="s">
        <v>2973</v>
      </c>
      <c r="G102" s="5" t="s">
        <v>3105</v>
      </c>
      <c r="L102" s="15" t="s">
        <v>3037</v>
      </c>
    </row>
    <row r="103" spans="1:12" x14ac:dyDescent="0.25">
      <c r="A103" s="12" t="s">
        <v>2974</v>
      </c>
      <c r="G103" s="5" t="s">
        <v>3106</v>
      </c>
      <c r="L103" s="15" t="s">
        <v>3038</v>
      </c>
    </row>
    <row r="104" spans="1:12" x14ac:dyDescent="0.25">
      <c r="A104" s="12" t="s">
        <v>2975</v>
      </c>
      <c r="G104" s="5" t="s">
        <v>3107</v>
      </c>
      <c r="L104" s="15" t="s">
        <v>3039</v>
      </c>
    </row>
    <row r="105" spans="1:12" x14ac:dyDescent="0.25">
      <c r="A105" s="12" t="s">
        <v>2976</v>
      </c>
      <c r="G105" s="5" t="s">
        <v>3108</v>
      </c>
      <c r="L105" s="15" t="s">
        <v>3040</v>
      </c>
    </row>
    <row r="106" spans="1:12" x14ac:dyDescent="0.25">
      <c r="A106" s="12" t="s">
        <v>2977</v>
      </c>
      <c r="G106" s="5" t="s">
        <v>3109</v>
      </c>
      <c r="L106" s="15" t="s">
        <v>3041</v>
      </c>
    </row>
    <row r="107" spans="1:12" x14ac:dyDescent="0.25">
      <c r="A107" s="12" t="s">
        <v>2978</v>
      </c>
      <c r="G107" s="5" t="s">
        <v>3110</v>
      </c>
      <c r="L107" s="15" t="s">
        <v>3042</v>
      </c>
    </row>
    <row r="108" spans="1:12" x14ac:dyDescent="0.25">
      <c r="A108" s="12" t="s">
        <v>2979</v>
      </c>
      <c r="G108" s="5"/>
      <c r="L108" s="15" t="s">
        <v>3043</v>
      </c>
    </row>
    <row r="109" spans="1:12" x14ac:dyDescent="0.25">
      <c r="A109" s="12" t="s">
        <v>2980</v>
      </c>
      <c r="G109" s="5" t="s">
        <v>2982</v>
      </c>
      <c r="L109" s="15" t="s">
        <v>3044</v>
      </c>
    </row>
    <row r="110" spans="1:12" x14ac:dyDescent="0.25">
      <c r="A110" s="12" t="s">
        <v>2981</v>
      </c>
      <c r="G110" s="5"/>
      <c r="L110" s="15" t="s">
        <v>3045</v>
      </c>
    </row>
    <row r="111" spans="1:12" x14ac:dyDescent="0.25">
      <c r="G111" s="5" t="s">
        <v>67</v>
      </c>
      <c r="L111" s="15" t="s">
        <v>3046</v>
      </c>
    </row>
    <row r="112" spans="1:12" x14ac:dyDescent="0.25">
      <c r="A112" s="12" t="s">
        <v>2982</v>
      </c>
      <c r="G112" s="5" t="s">
        <v>161</v>
      </c>
    </row>
    <row r="113" spans="1:12" x14ac:dyDescent="0.25">
      <c r="G113" s="5"/>
      <c r="L113" s="15" t="s">
        <v>3047</v>
      </c>
    </row>
    <row r="114" spans="1:12" x14ac:dyDescent="0.25">
      <c r="A114" s="12" t="s">
        <v>67</v>
      </c>
      <c r="G114" s="5" t="s">
        <v>67</v>
      </c>
    </row>
    <row r="115" spans="1:12" x14ac:dyDescent="0.25">
      <c r="A115" s="12" t="s">
        <v>161</v>
      </c>
      <c r="G115" s="5" t="s">
        <v>162</v>
      </c>
      <c r="L115" s="15" t="s">
        <v>67</v>
      </c>
    </row>
    <row r="116" spans="1:12" x14ac:dyDescent="0.25">
      <c r="G116" s="5"/>
      <c r="L116" s="15" t="s">
        <v>161</v>
      </c>
    </row>
    <row r="117" spans="1:12" x14ac:dyDescent="0.25">
      <c r="A117" s="12" t="s">
        <v>67</v>
      </c>
      <c r="G117" s="5" t="s">
        <v>163</v>
      </c>
    </row>
    <row r="118" spans="1:12" x14ac:dyDescent="0.25">
      <c r="A118" s="12" t="s">
        <v>162</v>
      </c>
      <c r="G118" s="5"/>
      <c r="L118" s="15" t="s">
        <v>67</v>
      </c>
    </row>
    <row r="119" spans="1:12" x14ac:dyDescent="0.25">
      <c r="G119" s="5" t="s">
        <v>2964</v>
      </c>
      <c r="L119" s="15" t="s">
        <v>162</v>
      </c>
    </row>
    <row r="120" spans="1:12" x14ac:dyDescent="0.25">
      <c r="A120" s="12" t="s">
        <v>163</v>
      </c>
      <c r="G120" s="5" t="s">
        <v>3094</v>
      </c>
    </row>
    <row r="121" spans="1:12" x14ac:dyDescent="0.25">
      <c r="G121" s="5" t="s">
        <v>3111</v>
      </c>
      <c r="L121" s="15" t="s">
        <v>163</v>
      </c>
    </row>
    <row r="122" spans="1:12" x14ac:dyDescent="0.25">
      <c r="A122" s="12" t="s">
        <v>2964</v>
      </c>
      <c r="G122" s="5" t="s">
        <v>3112</v>
      </c>
    </row>
    <row r="123" spans="1:12" x14ac:dyDescent="0.25">
      <c r="A123" s="12" t="s">
        <v>2965</v>
      </c>
      <c r="G123" s="5" t="s">
        <v>3113</v>
      </c>
      <c r="L123" s="15" t="s">
        <v>3031</v>
      </c>
    </row>
    <row r="124" spans="1:12" x14ac:dyDescent="0.25">
      <c r="A124" s="12" t="s">
        <v>2966</v>
      </c>
      <c r="G124" s="5" t="s">
        <v>3114</v>
      </c>
      <c r="L124" s="15" t="s">
        <v>3032</v>
      </c>
    </row>
    <row r="125" spans="1:12" x14ac:dyDescent="0.25">
      <c r="A125" s="12" t="s">
        <v>2967</v>
      </c>
      <c r="G125" s="5"/>
      <c r="L125" s="15" t="s">
        <v>3033</v>
      </c>
    </row>
    <row r="126" spans="1:12" x14ac:dyDescent="0.25">
      <c r="A126" s="12" t="s">
        <v>2968</v>
      </c>
      <c r="G126" s="5" t="s">
        <v>111</v>
      </c>
      <c r="L126" s="15" t="s">
        <v>3034</v>
      </c>
    </row>
    <row r="127" spans="1:12" x14ac:dyDescent="0.25">
      <c r="A127" s="12" t="s">
        <v>2969</v>
      </c>
      <c r="G127" s="5"/>
      <c r="L127" s="15" t="s">
        <v>3048</v>
      </c>
    </row>
    <row r="128" spans="1:12" x14ac:dyDescent="0.25">
      <c r="G128" s="5"/>
      <c r="L128" s="15" t="s">
        <v>3036</v>
      </c>
    </row>
    <row r="129" spans="1:12" x14ac:dyDescent="0.25">
      <c r="A129" s="12" t="s">
        <v>111</v>
      </c>
      <c r="G129" s="5" t="s">
        <v>171</v>
      </c>
    </row>
    <row r="130" spans="1:12" x14ac:dyDescent="0.25">
      <c r="G130" s="5"/>
      <c r="L130" s="15" t="s">
        <v>111</v>
      </c>
    </row>
    <row r="131" spans="1:12" x14ac:dyDescent="0.25">
      <c r="G131" s="5" t="s">
        <v>3099</v>
      </c>
    </row>
    <row r="132" spans="1:12" x14ac:dyDescent="0.25">
      <c r="A132" s="12" t="s">
        <v>171</v>
      </c>
      <c r="G132" s="5" t="s">
        <v>3100</v>
      </c>
    </row>
    <row r="133" spans="1:12" x14ac:dyDescent="0.25">
      <c r="G133" s="5" t="s">
        <v>3115</v>
      </c>
      <c r="L133" s="15" t="s">
        <v>171</v>
      </c>
    </row>
    <row r="134" spans="1:12" x14ac:dyDescent="0.25">
      <c r="A134" s="12" t="s">
        <v>2970</v>
      </c>
      <c r="G134" s="5" t="s">
        <v>3116</v>
      </c>
    </row>
    <row r="135" spans="1:12" x14ac:dyDescent="0.25">
      <c r="A135" s="12" t="s">
        <v>2971</v>
      </c>
      <c r="G135" s="5" t="s">
        <v>3117</v>
      </c>
      <c r="L135" s="15" t="s">
        <v>2534</v>
      </c>
    </row>
    <row r="136" spans="1:12" x14ac:dyDescent="0.25">
      <c r="A136" s="12" t="s">
        <v>2983</v>
      </c>
      <c r="G136" s="5" t="s">
        <v>3118</v>
      </c>
      <c r="L136" s="15" t="s">
        <v>2535</v>
      </c>
    </row>
    <row r="137" spans="1:12" x14ac:dyDescent="0.25">
      <c r="A137" s="12" t="s">
        <v>2984</v>
      </c>
      <c r="G137" s="5" t="s">
        <v>3119</v>
      </c>
      <c r="L137" s="15" t="s">
        <v>3049</v>
      </c>
    </row>
    <row r="138" spans="1:12" x14ac:dyDescent="0.25">
      <c r="A138" s="12" t="s">
        <v>2985</v>
      </c>
      <c r="G138" s="5" t="s">
        <v>3120</v>
      </c>
      <c r="L138" s="15" t="s">
        <v>3050</v>
      </c>
    </row>
    <row r="139" spans="1:12" x14ac:dyDescent="0.25">
      <c r="A139" s="12" t="s">
        <v>2986</v>
      </c>
      <c r="G139" s="5" t="s">
        <v>3121</v>
      </c>
      <c r="L139" s="15" t="s">
        <v>3051</v>
      </c>
    </row>
    <row r="140" spans="1:12" x14ac:dyDescent="0.25">
      <c r="A140" s="12" t="s">
        <v>2987</v>
      </c>
      <c r="G140" s="5" t="s">
        <v>3122</v>
      </c>
      <c r="L140" s="15" t="s">
        <v>3052</v>
      </c>
    </row>
    <row r="141" spans="1:12" x14ac:dyDescent="0.25">
      <c r="A141" s="12" t="s">
        <v>2988</v>
      </c>
      <c r="G141" s="5" t="s">
        <v>3123</v>
      </c>
      <c r="L141" s="15" t="s">
        <v>3053</v>
      </c>
    </row>
    <row r="142" spans="1:12" x14ac:dyDescent="0.25">
      <c r="A142" s="12" t="s">
        <v>2989</v>
      </c>
      <c r="G142" s="5" t="s">
        <v>3124</v>
      </c>
      <c r="L142" s="15" t="s">
        <v>3054</v>
      </c>
    </row>
    <row r="143" spans="1:12" x14ac:dyDescent="0.25">
      <c r="A143" s="12" t="s">
        <v>2990</v>
      </c>
      <c r="G143" s="5"/>
      <c r="L143" s="15" t="s">
        <v>3055</v>
      </c>
    </row>
    <row r="144" spans="1:12" x14ac:dyDescent="0.25">
      <c r="A144" s="12" t="s">
        <v>2991</v>
      </c>
      <c r="G144" s="5" t="s">
        <v>2993</v>
      </c>
      <c r="L144" s="15" t="s">
        <v>3056</v>
      </c>
    </row>
    <row r="145" spans="1:12" x14ac:dyDescent="0.25">
      <c r="A145" s="12" t="s">
        <v>2992</v>
      </c>
      <c r="G145" s="5"/>
      <c r="L145" s="15" t="s">
        <v>3057</v>
      </c>
    </row>
    <row r="146" spans="1:12" x14ac:dyDescent="0.25">
      <c r="G146" s="5" t="s">
        <v>67</v>
      </c>
      <c r="L146" s="15" t="s">
        <v>3058</v>
      </c>
    </row>
    <row r="147" spans="1:12" x14ac:dyDescent="0.25">
      <c r="A147" s="12" t="s">
        <v>2993</v>
      </c>
      <c r="G147" s="5" t="s">
        <v>218</v>
      </c>
    </row>
    <row r="148" spans="1:12" x14ac:dyDescent="0.25">
      <c r="G148" s="5"/>
      <c r="L148" s="15" t="s">
        <v>3059</v>
      </c>
    </row>
    <row r="149" spans="1:12" x14ac:dyDescent="0.25">
      <c r="A149" s="12" t="s">
        <v>67</v>
      </c>
      <c r="G149" s="5" t="s">
        <v>67</v>
      </c>
    </row>
    <row r="150" spans="1:12" x14ac:dyDescent="0.25">
      <c r="A150" s="12" t="s">
        <v>218</v>
      </c>
      <c r="G150" s="5" t="s">
        <v>219</v>
      </c>
      <c r="L150" s="15" t="s">
        <v>67</v>
      </c>
    </row>
    <row r="151" spans="1:12" x14ac:dyDescent="0.25">
      <c r="G151" s="5"/>
      <c r="L151" s="15" t="s">
        <v>218</v>
      </c>
    </row>
    <row r="152" spans="1:12" x14ac:dyDescent="0.25">
      <c r="A152" s="12" t="s">
        <v>67</v>
      </c>
      <c r="G152" s="5" t="s">
        <v>220</v>
      </c>
    </row>
    <row r="153" spans="1:12" x14ac:dyDescent="0.25">
      <c r="A153" s="12" t="s">
        <v>219</v>
      </c>
      <c r="G153" s="5"/>
      <c r="L153" s="15" t="s">
        <v>67</v>
      </c>
    </row>
    <row r="154" spans="1:12" x14ac:dyDescent="0.25">
      <c r="G154" s="5" t="s">
        <v>656</v>
      </c>
      <c r="L154" s="15" t="s">
        <v>219</v>
      </c>
    </row>
    <row r="155" spans="1:12" x14ac:dyDescent="0.25">
      <c r="A155" s="12" t="s">
        <v>220</v>
      </c>
      <c r="G155" s="5" t="s">
        <v>3125</v>
      </c>
    </row>
    <row r="156" spans="1:12" x14ac:dyDescent="0.25">
      <c r="G156" s="5" t="s">
        <v>3126</v>
      </c>
      <c r="L156" s="15" t="s">
        <v>220</v>
      </c>
    </row>
    <row r="157" spans="1:12" x14ac:dyDescent="0.25">
      <c r="A157" s="12" t="s">
        <v>656</v>
      </c>
      <c r="G157" s="5" t="s">
        <v>3127</v>
      </c>
    </row>
    <row r="158" spans="1:12" x14ac:dyDescent="0.25">
      <c r="A158" s="12" t="s">
        <v>2994</v>
      </c>
      <c r="G158" s="5" t="s">
        <v>3128</v>
      </c>
      <c r="L158" s="15" t="s">
        <v>2526</v>
      </c>
    </row>
    <row r="159" spans="1:12" x14ac:dyDescent="0.25">
      <c r="A159" s="12" t="s">
        <v>2995</v>
      </c>
      <c r="G159" s="5" t="s">
        <v>3129</v>
      </c>
      <c r="L159" s="15" t="s">
        <v>3060</v>
      </c>
    </row>
    <row r="160" spans="1:12" x14ac:dyDescent="0.25">
      <c r="A160" s="12" t="s">
        <v>2996</v>
      </c>
      <c r="G160" s="5"/>
      <c r="L160" s="15" t="s">
        <v>3061</v>
      </c>
    </row>
    <row r="161" spans="1:12" x14ac:dyDescent="0.25">
      <c r="A161" s="12" t="s">
        <v>2997</v>
      </c>
      <c r="G161" s="5" t="s">
        <v>232</v>
      </c>
      <c r="L161" s="15" t="s">
        <v>3062</v>
      </c>
    </row>
    <row r="162" spans="1:12" x14ac:dyDescent="0.25">
      <c r="A162" s="12" t="s">
        <v>2998</v>
      </c>
      <c r="G162" s="5"/>
      <c r="L162" s="15" t="s">
        <v>3063</v>
      </c>
    </row>
    <row r="163" spans="1:12" x14ac:dyDescent="0.25">
      <c r="G163" s="5"/>
      <c r="L163" s="15" t="s">
        <v>3064</v>
      </c>
    </row>
    <row r="164" spans="1:12" x14ac:dyDescent="0.25">
      <c r="A164" s="12" t="s">
        <v>232</v>
      </c>
      <c r="G164" s="5" t="s">
        <v>233</v>
      </c>
    </row>
    <row r="165" spans="1:12" x14ac:dyDescent="0.25">
      <c r="G165" s="5"/>
      <c r="L165" s="15" t="s">
        <v>232</v>
      </c>
    </row>
    <row r="166" spans="1:12" x14ac:dyDescent="0.25">
      <c r="G166" s="5" t="s">
        <v>3130</v>
      </c>
    </row>
    <row r="167" spans="1:12" x14ac:dyDescent="0.25">
      <c r="A167" s="12" t="s">
        <v>233</v>
      </c>
      <c r="G167" s="5" t="s">
        <v>3131</v>
      </c>
    </row>
    <row r="168" spans="1:12" x14ac:dyDescent="0.25">
      <c r="G168" s="5" t="s">
        <v>3132</v>
      </c>
      <c r="L168" s="15" t="s">
        <v>233</v>
      </c>
    </row>
    <row r="169" spans="1:12" x14ac:dyDescent="0.25">
      <c r="A169" s="12" t="s">
        <v>2999</v>
      </c>
      <c r="G169" s="5" t="s">
        <v>3133</v>
      </c>
    </row>
    <row r="170" spans="1:12" x14ac:dyDescent="0.25">
      <c r="A170" s="12" t="s">
        <v>3000</v>
      </c>
      <c r="G170" s="5" t="s">
        <v>3134</v>
      </c>
      <c r="L170" s="15" t="s">
        <v>2534</v>
      </c>
    </row>
    <row r="171" spans="1:12" x14ac:dyDescent="0.25">
      <c r="A171" s="12" t="s">
        <v>3001</v>
      </c>
      <c r="G171" s="5" t="s">
        <v>3135</v>
      </c>
      <c r="L171" s="15" t="s">
        <v>2535</v>
      </c>
    </row>
    <row r="172" spans="1:12" x14ac:dyDescent="0.25">
      <c r="A172" s="12" t="s">
        <v>3002</v>
      </c>
      <c r="G172" s="5"/>
      <c r="L172" s="15" t="s">
        <v>3065</v>
      </c>
    </row>
    <row r="173" spans="1:12" x14ac:dyDescent="0.25">
      <c r="A173" s="12" t="s">
        <v>3003</v>
      </c>
      <c r="G173" s="5" t="s">
        <v>3005</v>
      </c>
      <c r="L173" s="15" t="s">
        <v>3066</v>
      </c>
    </row>
    <row r="174" spans="1:12" x14ac:dyDescent="0.25">
      <c r="A174" s="12" t="s">
        <v>3004</v>
      </c>
      <c r="G174" s="5"/>
      <c r="L174" s="15" t="s">
        <v>3067</v>
      </c>
    </row>
    <row r="175" spans="1:12" x14ac:dyDescent="0.25">
      <c r="G175" s="5" t="s">
        <v>67</v>
      </c>
      <c r="L175" s="15" t="s">
        <v>3068</v>
      </c>
    </row>
    <row r="176" spans="1:12" x14ac:dyDescent="0.25">
      <c r="A176" s="12" t="s">
        <v>3005</v>
      </c>
      <c r="G176" s="5" t="s">
        <v>246</v>
      </c>
    </row>
    <row r="177" spans="1:12" x14ac:dyDescent="0.25">
      <c r="G177" s="5"/>
      <c r="L177" s="15" t="s">
        <v>3069</v>
      </c>
    </row>
    <row r="178" spans="1:12" x14ac:dyDescent="0.25">
      <c r="A178" s="12" t="s">
        <v>67</v>
      </c>
      <c r="G178" s="5" t="s">
        <v>67</v>
      </c>
    </row>
    <row r="179" spans="1:12" x14ac:dyDescent="0.25">
      <c r="A179" s="12" t="s">
        <v>246</v>
      </c>
      <c r="G179" s="5" t="s">
        <v>3136</v>
      </c>
      <c r="L179" s="15" t="s">
        <v>67</v>
      </c>
    </row>
    <row r="180" spans="1:12" x14ac:dyDescent="0.25">
      <c r="G180" s="5"/>
      <c r="L180" s="15" t="s">
        <v>246</v>
      </c>
    </row>
    <row r="181" spans="1:12" x14ac:dyDescent="0.25">
      <c r="A181" s="12" t="s">
        <v>67</v>
      </c>
      <c r="G181" s="5" t="s">
        <v>67</v>
      </c>
    </row>
    <row r="182" spans="1:12" x14ac:dyDescent="0.25">
      <c r="A182" s="12" t="s">
        <v>3006</v>
      </c>
      <c r="G182" s="5" t="s">
        <v>3137</v>
      </c>
      <c r="L182" s="15" t="s">
        <v>67</v>
      </c>
    </row>
    <row r="183" spans="1:12" x14ac:dyDescent="0.25">
      <c r="G183" s="5"/>
      <c r="L183" s="15" t="s">
        <v>3070</v>
      </c>
    </row>
    <row r="184" spans="1:12" x14ac:dyDescent="0.25">
      <c r="A184" s="12" t="s">
        <v>67</v>
      </c>
      <c r="G184" s="5"/>
    </row>
    <row r="185" spans="1:12" x14ac:dyDescent="0.25">
      <c r="A185" s="12" t="s">
        <v>3007</v>
      </c>
      <c r="G185" s="5"/>
      <c r="L185" s="15" t="s">
        <v>67</v>
      </c>
    </row>
    <row r="186" spans="1:12" x14ac:dyDescent="0.25">
      <c r="L186" s="15" t="s">
        <v>3071</v>
      </c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0"/>
  <sheetViews>
    <sheetView topLeftCell="A73" workbookViewId="0">
      <selection activeCell="C247" sqref="C247"/>
    </sheetView>
  </sheetViews>
  <sheetFormatPr defaultColWidth="20.5703125" defaultRowHeight="15" x14ac:dyDescent="0.25"/>
  <sheetData>
    <row r="1" spans="1:10" x14ac:dyDescent="0.25">
      <c r="B1" t="s">
        <v>3138</v>
      </c>
      <c r="C1" t="s">
        <v>3139</v>
      </c>
      <c r="D1" t="s">
        <v>3140</v>
      </c>
      <c r="E1" t="s">
        <v>3141</v>
      </c>
      <c r="F1" t="s">
        <v>3142</v>
      </c>
      <c r="G1" t="s">
        <v>3145</v>
      </c>
      <c r="H1" t="s">
        <v>3146</v>
      </c>
      <c r="I1" t="s">
        <v>3147</v>
      </c>
      <c r="J1" t="s">
        <v>3148</v>
      </c>
    </row>
    <row r="2" spans="1:10" x14ac:dyDescent="0.25">
      <c r="A2" t="s">
        <v>3143</v>
      </c>
      <c r="B2">
        <v>70.303030303030297</v>
      </c>
      <c r="C2">
        <v>23.976608187134502</v>
      </c>
      <c r="D2">
        <v>55.555555555555557</v>
      </c>
      <c r="E2">
        <v>47.639484978540771</v>
      </c>
      <c r="F2">
        <v>59.071729957805907</v>
      </c>
      <c r="G2">
        <v>50</v>
      </c>
      <c r="H2">
        <v>42.574257425742573</v>
      </c>
      <c r="I2">
        <v>45.91836734693878</v>
      </c>
      <c r="J2">
        <v>34.469696969696969</v>
      </c>
    </row>
    <row r="3" spans="1:10" x14ac:dyDescent="0.25">
      <c r="A3" t="s">
        <v>3144</v>
      </c>
      <c r="B3">
        <v>60</v>
      </c>
      <c r="C3">
        <v>19.078947368421055</v>
      </c>
      <c r="D3">
        <v>49</v>
      </c>
      <c r="E3">
        <v>39.560439560439562</v>
      </c>
      <c r="F3">
        <v>45.121951219512198</v>
      </c>
      <c r="G3">
        <v>47.983870967741936</v>
      </c>
      <c r="H3">
        <v>39.224137931034484</v>
      </c>
      <c r="I3">
        <v>39.893617021276597</v>
      </c>
      <c r="J3">
        <v>30.434782608695656</v>
      </c>
    </row>
    <row r="5" spans="1:10" x14ac:dyDescent="0.25">
      <c r="A5" t="s">
        <v>3149</v>
      </c>
    </row>
    <row r="6" spans="1:10" x14ac:dyDescent="0.25">
      <c r="A6" t="s">
        <v>67</v>
      </c>
    </row>
    <row r="7" spans="1:10" x14ac:dyDescent="0.25">
      <c r="A7" t="s">
        <v>3150</v>
      </c>
    </row>
    <row r="9" spans="1:10" x14ac:dyDescent="0.25">
      <c r="A9" t="s">
        <v>45</v>
      </c>
    </row>
    <row r="11" spans="1:10" x14ac:dyDescent="0.25">
      <c r="A11" t="s">
        <v>46</v>
      </c>
    </row>
    <row r="12" spans="1:10" x14ac:dyDescent="0.25">
      <c r="A12" t="s">
        <v>47</v>
      </c>
    </row>
    <row r="13" spans="1:10" x14ac:dyDescent="0.25">
      <c r="A13" t="s">
        <v>48</v>
      </c>
    </row>
    <row r="16" spans="1:10" x14ac:dyDescent="0.25">
      <c r="A16" t="s">
        <v>49</v>
      </c>
    </row>
    <row r="18" spans="1:1" x14ac:dyDescent="0.25">
      <c r="A18" t="s">
        <v>3151</v>
      </c>
    </row>
    <row r="19" spans="1:1" x14ac:dyDescent="0.25">
      <c r="A19" t="s">
        <v>3152</v>
      </c>
    </row>
    <row r="20" spans="1:1" x14ac:dyDescent="0.25">
      <c r="A20" t="s">
        <v>3153</v>
      </c>
    </row>
    <row r="21" spans="1:1" x14ac:dyDescent="0.25">
      <c r="A21" t="s">
        <v>3154</v>
      </c>
    </row>
    <row r="22" spans="1:1" x14ac:dyDescent="0.25">
      <c r="A22" t="s">
        <v>3155</v>
      </c>
    </row>
    <row r="23" spans="1:1" x14ac:dyDescent="0.25">
      <c r="A23" t="s">
        <v>3156</v>
      </c>
    </row>
    <row r="24" spans="1:1" x14ac:dyDescent="0.25">
      <c r="A24" t="s">
        <v>3157</v>
      </c>
    </row>
    <row r="25" spans="1:1" x14ac:dyDescent="0.25">
      <c r="A25" t="s">
        <v>3158</v>
      </c>
    </row>
    <row r="26" spans="1:1" x14ac:dyDescent="0.25">
      <c r="A26" t="s">
        <v>3159</v>
      </c>
    </row>
    <row r="27" spans="1:1" x14ac:dyDescent="0.25">
      <c r="A27" t="s">
        <v>3160</v>
      </c>
    </row>
    <row r="29" spans="1:1" x14ac:dyDescent="0.25">
      <c r="A29" t="s">
        <v>1005</v>
      </c>
    </row>
    <row r="32" spans="1:1" x14ac:dyDescent="0.25">
      <c r="A32" t="s">
        <v>62</v>
      </c>
    </row>
    <row r="34" spans="1:1" x14ac:dyDescent="0.25">
      <c r="A34" t="s">
        <v>63</v>
      </c>
    </row>
    <row r="35" spans="1:1" x14ac:dyDescent="0.25">
      <c r="A35" t="s">
        <v>64</v>
      </c>
    </row>
    <row r="36" spans="1:1" x14ac:dyDescent="0.25">
      <c r="A36" t="s">
        <v>3161</v>
      </c>
    </row>
    <row r="37" spans="1:1" x14ac:dyDescent="0.25">
      <c r="A37" t="s">
        <v>2413</v>
      </c>
    </row>
    <row r="39" spans="1:1" x14ac:dyDescent="0.25">
      <c r="A39" t="s">
        <v>1008</v>
      </c>
    </row>
    <row r="40" spans="1:1" x14ac:dyDescent="0.25">
      <c r="A40" t="s">
        <v>1009</v>
      </c>
    </row>
    <row r="42" spans="1:1" x14ac:dyDescent="0.25">
      <c r="A42" t="s">
        <v>3162</v>
      </c>
    </row>
    <row r="44" spans="1:1" x14ac:dyDescent="0.25">
      <c r="A44" t="s">
        <v>45</v>
      </c>
    </row>
    <row r="46" spans="1:1" x14ac:dyDescent="0.25">
      <c r="A46" t="s">
        <v>70</v>
      </c>
    </row>
    <row r="47" spans="1:1" x14ac:dyDescent="0.25">
      <c r="A47" t="s">
        <v>71</v>
      </c>
    </row>
    <row r="48" spans="1:1" x14ac:dyDescent="0.25">
      <c r="A48" t="s">
        <v>48</v>
      </c>
    </row>
    <row r="50" spans="1:1" x14ac:dyDescent="0.25">
      <c r="A50" t="s">
        <v>72</v>
      </c>
    </row>
    <row r="53" spans="1:1" x14ac:dyDescent="0.25">
      <c r="A53" t="s">
        <v>73</v>
      </c>
    </row>
    <row r="55" spans="1:1" x14ac:dyDescent="0.25">
      <c r="A55" t="s">
        <v>74</v>
      </c>
    </row>
    <row r="56" spans="1:1" x14ac:dyDescent="0.25">
      <c r="A56" t="s">
        <v>3163</v>
      </c>
    </row>
    <row r="57" spans="1:1" x14ac:dyDescent="0.25">
      <c r="A57" t="s">
        <v>3164</v>
      </c>
    </row>
    <row r="60" spans="1:1" x14ac:dyDescent="0.25">
      <c r="A60" t="s">
        <v>77</v>
      </c>
    </row>
    <row r="62" spans="1:1" x14ac:dyDescent="0.25">
      <c r="A62" t="s">
        <v>78</v>
      </c>
    </row>
    <row r="63" spans="1:1" x14ac:dyDescent="0.25">
      <c r="A63" t="s">
        <v>3165</v>
      </c>
    </row>
    <row r="64" spans="1:1" x14ac:dyDescent="0.25">
      <c r="A64" t="s">
        <v>3166</v>
      </c>
    </row>
    <row r="65" spans="1:1" x14ac:dyDescent="0.25">
      <c r="A65" t="s">
        <v>3167</v>
      </c>
    </row>
    <row r="68" spans="1:1" x14ac:dyDescent="0.25">
      <c r="A68" t="s">
        <v>82</v>
      </c>
    </row>
    <row r="70" spans="1:1" x14ac:dyDescent="0.25">
      <c r="A70" t="s">
        <v>83</v>
      </c>
    </row>
    <row r="71" spans="1:1" x14ac:dyDescent="0.25">
      <c r="A71" t="s">
        <v>3168</v>
      </c>
    </row>
    <row r="74" spans="1:1" x14ac:dyDescent="0.25">
      <c r="A74" t="s">
        <v>85</v>
      </c>
    </row>
    <row r="76" spans="1:1" x14ac:dyDescent="0.25">
      <c r="A76" t="s">
        <v>2212</v>
      </c>
    </row>
    <row r="77" spans="1:1" x14ac:dyDescent="0.25">
      <c r="A77" t="s">
        <v>3169</v>
      </c>
    </row>
    <row r="78" spans="1:1" x14ac:dyDescent="0.25">
      <c r="A78" t="s">
        <v>3170</v>
      </c>
    </row>
    <row r="79" spans="1:1" x14ac:dyDescent="0.25">
      <c r="A79" t="s">
        <v>3171</v>
      </c>
    </row>
    <row r="80" spans="1:1" x14ac:dyDescent="0.25">
      <c r="A80" t="s">
        <v>3172</v>
      </c>
    </row>
    <row r="81" spans="1:1" x14ac:dyDescent="0.25">
      <c r="A81" t="s">
        <v>3173</v>
      </c>
    </row>
    <row r="82" spans="1:1" x14ac:dyDescent="0.25">
      <c r="A82" t="s">
        <v>3174</v>
      </c>
    </row>
    <row r="83" spans="1:1" x14ac:dyDescent="0.25">
      <c r="A83" t="s">
        <v>3175</v>
      </c>
    </row>
    <row r="84" spans="1:1" x14ac:dyDescent="0.25">
      <c r="A84" t="s">
        <v>3176</v>
      </c>
    </row>
    <row r="85" spans="1:1" x14ac:dyDescent="0.25">
      <c r="A85" t="s">
        <v>3177</v>
      </c>
    </row>
    <row r="87" spans="1:1" x14ac:dyDescent="0.25">
      <c r="A87" t="s">
        <v>3178</v>
      </c>
    </row>
    <row r="89" spans="1:1" x14ac:dyDescent="0.25">
      <c r="A89" t="s">
        <v>67</v>
      </c>
    </row>
    <row r="90" spans="1:1" x14ac:dyDescent="0.25">
      <c r="A90" t="s">
        <v>98</v>
      </c>
    </row>
    <row r="92" spans="1:1" x14ac:dyDescent="0.25">
      <c r="A92" t="s">
        <v>99</v>
      </c>
    </row>
    <row r="94" spans="1:1" x14ac:dyDescent="0.25">
      <c r="A94" t="s">
        <v>2224</v>
      </c>
    </row>
    <row r="95" spans="1:1" x14ac:dyDescent="0.25">
      <c r="A95" t="s">
        <v>3179</v>
      </c>
    </row>
    <row r="96" spans="1:1" x14ac:dyDescent="0.25">
      <c r="A96" t="s">
        <v>3180</v>
      </c>
    </row>
    <row r="97" spans="1:1" x14ac:dyDescent="0.25">
      <c r="A97" t="s">
        <v>3181</v>
      </c>
    </row>
    <row r="98" spans="1:1" x14ac:dyDescent="0.25">
      <c r="A98" t="s">
        <v>3182</v>
      </c>
    </row>
    <row r="99" spans="1:1" x14ac:dyDescent="0.25">
      <c r="A99" t="s">
        <v>3183</v>
      </c>
    </row>
    <row r="100" spans="1:1" x14ac:dyDescent="0.25">
      <c r="A100" t="s">
        <v>3184</v>
      </c>
    </row>
    <row r="101" spans="1:1" x14ac:dyDescent="0.25">
      <c r="A101" t="s">
        <v>3185</v>
      </c>
    </row>
    <row r="102" spans="1:1" x14ac:dyDescent="0.25">
      <c r="A102" t="s">
        <v>3186</v>
      </c>
    </row>
    <row r="103" spans="1:1" x14ac:dyDescent="0.25">
      <c r="A103" t="s">
        <v>3187</v>
      </c>
    </row>
    <row r="105" spans="1:1" x14ac:dyDescent="0.25">
      <c r="A105" t="s">
        <v>111</v>
      </c>
    </row>
    <row r="108" spans="1:1" x14ac:dyDescent="0.25">
      <c r="A108" t="s">
        <v>112</v>
      </c>
    </row>
    <row r="110" spans="1:1" x14ac:dyDescent="0.25">
      <c r="A110" t="s">
        <v>458</v>
      </c>
    </row>
    <row r="111" spans="1:1" x14ac:dyDescent="0.25">
      <c r="A111" t="s">
        <v>459</v>
      </c>
    </row>
    <row r="112" spans="1:1" x14ac:dyDescent="0.25">
      <c r="A112" t="s">
        <v>3188</v>
      </c>
    </row>
    <row r="113" spans="1:1" x14ac:dyDescent="0.25">
      <c r="A113" t="s">
        <v>3189</v>
      </c>
    </row>
    <row r="114" spans="1:1" x14ac:dyDescent="0.25">
      <c r="A114" t="s">
        <v>3190</v>
      </c>
    </row>
    <row r="115" spans="1:1" x14ac:dyDescent="0.25">
      <c r="A115" t="s">
        <v>3191</v>
      </c>
    </row>
    <row r="116" spans="1:1" x14ac:dyDescent="0.25">
      <c r="A116" t="s">
        <v>3192</v>
      </c>
    </row>
    <row r="117" spans="1:1" x14ac:dyDescent="0.25">
      <c r="A117" t="s">
        <v>3193</v>
      </c>
    </row>
    <row r="118" spans="1:1" x14ac:dyDescent="0.25">
      <c r="A118" t="s">
        <v>3194</v>
      </c>
    </row>
    <row r="119" spans="1:1" x14ac:dyDescent="0.25">
      <c r="A119" t="s">
        <v>3195</v>
      </c>
    </row>
    <row r="120" spans="1:1" x14ac:dyDescent="0.25">
      <c r="A120" t="s">
        <v>3196</v>
      </c>
    </row>
    <row r="121" spans="1:1" x14ac:dyDescent="0.25">
      <c r="A121" t="s">
        <v>3197</v>
      </c>
    </row>
    <row r="122" spans="1:1" x14ac:dyDescent="0.25">
      <c r="A122" t="s">
        <v>3198</v>
      </c>
    </row>
    <row r="123" spans="1:1" x14ac:dyDescent="0.25">
      <c r="A123" t="s">
        <v>3199</v>
      </c>
    </row>
    <row r="124" spans="1:1" x14ac:dyDescent="0.25">
      <c r="A124" t="s">
        <v>3200</v>
      </c>
    </row>
    <row r="125" spans="1:1" x14ac:dyDescent="0.25">
      <c r="A125" t="s">
        <v>3201</v>
      </c>
    </row>
    <row r="126" spans="1:1" x14ac:dyDescent="0.25">
      <c r="A126" t="s">
        <v>3202</v>
      </c>
    </row>
    <row r="127" spans="1:1" x14ac:dyDescent="0.25">
      <c r="A127" t="s">
        <v>3203</v>
      </c>
    </row>
    <row r="128" spans="1:1" x14ac:dyDescent="0.25">
      <c r="A128" t="s">
        <v>3204</v>
      </c>
    </row>
    <row r="129" spans="1:1" x14ac:dyDescent="0.25">
      <c r="A129" t="s">
        <v>3205</v>
      </c>
    </row>
    <row r="130" spans="1:1" x14ac:dyDescent="0.25">
      <c r="A130" t="s">
        <v>3206</v>
      </c>
    </row>
    <row r="131" spans="1:1" x14ac:dyDescent="0.25">
      <c r="A131" t="s">
        <v>3207</v>
      </c>
    </row>
    <row r="132" spans="1:1" x14ac:dyDescent="0.25">
      <c r="A132" t="s">
        <v>3208</v>
      </c>
    </row>
    <row r="133" spans="1:1" x14ac:dyDescent="0.25">
      <c r="A133" t="s">
        <v>3209</v>
      </c>
    </row>
    <row r="134" spans="1:1" x14ac:dyDescent="0.25">
      <c r="A134" t="s">
        <v>3210</v>
      </c>
    </row>
    <row r="135" spans="1:1" x14ac:dyDescent="0.25">
      <c r="A135" t="s">
        <v>3211</v>
      </c>
    </row>
    <row r="136" spans="1:1" x14ac:dyDescent="0.25">
      <c r="A136" t="s">
        <v>3212</v>
      </c>
    </row>
    <row r="137" spans="1:1" x14ac:dyDescent="0.25">
      <c r="A137" t="s">
        <v>3213</v>
      </c>
    </row>
    <row r="138" spans="1:1" x14ac:dyDescent="0.25">
      <c r="A138" t="s">
        <v>3214</v>
      </c>
    </row>
    <row r="139" spans="1:1" x14ac:dyDescent="0.25">
      <c r="A139" t="s">
        <v>3215</v>
      </c>
    </row>
    <row r="140" spans="1:1" x14ac:dyDescent="0.25">
      <c r="A140" t="s">
        <v>3216</v>
      </c>
    </row>
    <row r="141" spans="1:1" x14ac:dyDescent="0.25">
      <c r="A141" t="s">
        <v>3217</v>
      </c>
    </row>
    <row r="142" spans="1:1" x14ac:dyDescent="0.25">
      <c r="A142" t="s">
        <v>3218</v>
      </c>
    </row>
    <row r="143" spans="1:1" x14ac:dyDescent="0.25">
      <c r="A143" t="s">
        <v>3219</v>
      </c>
    </row>
    <row r="144" spans="1:1" x14ac:dyDescent="0.25">
      <c r="A144" t="s">
        <v>3220</v>
      </c>
    </row>
    <row r="145" spans="1:1" x14ac:dyDescent="0.25">
      <c r="A145" t="s">
        <v>3221</v>
      </c>
    </row>
    <row r="146" spans="1:1" x14ac:dyDescent="0.25">
      <c r="A146" t="s">
        <v>3222</v>
      </c>
    </row>
    <row r="147" spans="1:1" x14ac:dyDescent="0.25">
      <c r="A147" t="s">
        <v>3223</v>
      </c>
    </row>
    <row r="149" spans="1:1" x14ac:dyDescent="0.25">
      <c r="A149" t="s">
        <v>3224</v>
      </c>
    </row>
    <row r="151" spans="1:1" x14ac:dyDescent="0.25">
      <c r="A151" t="s">
        <v>67</v>
      </c>
    </row>
    <row r="152" spans="1:1" x14ac:dyDescent="0.25">
      <c r="A152" t="s">
        <v>161</v>
      </c>
    </row>
    <row r="154" spans="1:1" x14ac:dyDescent="0.25">
      <c r="A154" t="s">
        <v>67</v>
      </c>
    </row>
    <row r="155" spans="1:1" x14ac:dyDescent="0.25">
      <c r="A155" t="s">
        <v>162</v>
      </c>
    </row>
    <row r="157" spans="1:1" x14ac:dyDescent="0.25">
      <c r="A157" t="s">
        <v>163</v>
      </c>
    </row>
    <row r="159" spans="1:1" x14ac:dyDescent="0.25">
      <c r="A159" t="s">
        <v>2224</v>
      </c>
    </row>
    <row r="160" spans="1:1" x14ac:dyDescent="0.25">
      <c r="A160" t="s">
        <v>3179</v>
      </c>
    </row>
    <row r="161" spans="1:1" x14ac:dyDescent="0.25">
      <c r="A161" t="s">
        <v>3225</v>
      </c>
    </row>
    <row r="162" spans="1:1" x14ac:dyDescent="0.25">
      <c r="A162" t="s">
        <v>3226</v>
      </c>
    </row>
    <row r="163" spans="1:1" x14ac:dyDescent="0.25">
      <c r="A163" t="s">
        <v>3227</v>
      </c>
    </row>
    <row r="164" spans="1:1" x14ac:dyDescent="0.25">
      <c r="A164" t="s">
        <v>3228</v>
      </c>
    </row>
    <row r="165" spans="1:1" x14ac:dyDescent="0.25">
      <c r="A165" t="s">
        <v>3229</v>
      </c>
    </row>
    <row r="166" spans="1:1" x14ac:dyDescent="0.25">
      <c r="A166" t="s">
        <v>3185</v>
      </c>
    </row>
    <row r="167" spans="1:1" x14ac:dyDescent="0.25">
      <c r="A167" t="s">
        <v>3230</v>
      </c>
    </row>
    <row r="168" spans="1:1" x14ac:dyDescent="0.25">
      <c r="A168" t="s">
        <v>3231</v>
      </c>
    </row>
    <row r="170" spans="1:1" x14ac:dyDescent="0.25">
      <c r="A170" t="s">
        <v>111</v>
      </c>
    </row>
    <row r="173" spans="1:1" x14ac:dyDescent="0.25">
      <c r="A173" t="s">
        <v>171</v>
      </c>
    </row>
    <row r="175" spans="1:1" x14ac:dyDescent="0.25">
      <c r="A175" t="s">
        <v>458</v>
      </c>
    </row>
    <row r="176" spans="1:1" x14ac:dyDescent="0.25">
      <c r="A176" t="s">
        <v>459</v>
      </c>
    </row>
    <row r="177" spans="1:1" x14ac:dyDescent="0.25">
      <c r="A177" t="s">
        <v>3232</v>
      </c>
    </row>
    <row r="178" spans="1:1" x14ac:dyDescent="0.25">
      <c r="A178" t="s">
        <v>3233</v>
      </c>
    </row>
    <row r="179" spans="1:1" x14ac:dyDescent="0.25">
      <c r="A179" t="s">
        <v>3234</v>
      </c>
    </row>
    <row r="180" spans="1:1" x14ac:dyDescent="0.25">
      <c r="A180" t="s">
        <v>3235</v>
      </c>
    </row>
    <row r="181" spans="1:1" x14ac:dyDescent="0.25">
      <c r="A181" t="s">
        <v>3236</v>
      </c>
    </row>
    <row r="182" spans="1:1" x14ac:dyDescent="0.25">
      <c r="A182" t="s">
        <v>3237</v>
      </c>
    </row>
    <row r="183" spans="1:1" x14ac:dyDescent="0.25">
      <c r="A183" t="s">
        <v>3238</v>
      </c>
    </row>
    <row r="184" spans="1:1" x14ac:dyDescent="0.25">
      <c r="A184" t="s">
        <v>3239</v>
      </c>
    </row>
    <row r="185" spans="1:1" x14ac:dyDescent="0.25">
      <c r="A185" t="s">
        <v>3240</v>
      </c>
    </row>
    <row r="186" spans="1:1" x14ac:dyDescent="0.25">
      <c r="A186" t="s">
        <v>3241</v>
      </c>
    </row>
    <row r="187" spans="1:1" x14ac:dyDescent="0.25">
      <c r="A187" t="s">
        <v>3242</v>
      </c>
    </row>
    <row r="188" spans="1:1" x14ac:dyDescent="0.25">
      <c r="A188" t="s">
        <v>3243</v>
      </c>
    </row>
    <row r="189" spans="1:1" x14ac:dyDescent="0.25">
      <c r="A189" t="s">
        <v>3244</v>
      </c>
    </row>
    <row r="190" spans="1:1" x14ac:dyDescent="0.25">
      <c r="A190" t="s">
        <v>3245</v>
      </c>
    </row>
    <row r="191" spans="1:1" x14ac:dyDescent="0.25">
      <c r="A191" t="s">
        <v>3246</v>
      </c>
    </row>
    <row r="192" spans="1:1" x14ac:dyDescent="0.25">
      <c r="A192" t="s">
        <v>3247</v>
      </c>
    </row>
    <row r="193" spans="1:1" x14ac:dyDescent="0.25">
      <c r="A193" t="s">
        <v>3248</v>
      </c>
    </row>
    <row r="194" spans="1:1" x14ac:dyDescent="0.25">
      <c r="A194" t="s">
        <v>3249</v>
      </c>
    </row>
    <row r="195" spans="1:1" x14ac:dyDescent="0.25">
      <c r="A195" t="s">
        <v>3250</v>
      </c>
    </row>
    <row r="196" spans="1:1" x14ac:dyDescent="0.25">
      <c r="A196" t="s">
        <v>3251</v>
      </c>
    </row>
    <row r="197" spans="1:1" x14ac:dyDescent="0.25">
      <c r="A197" t="s">
        <v>3252</v>
      </c>
    </row>
    <row r="198" spans="1:1" x14ac:dyDescent="0.25">
      <c r="A198" t="s">
        <v>3253</v>
      </c>
    </row>
    <row r="199" spans="1:1" x14ac:dyDescent="0.25">
      <c r="A199" t="s">
        <v>3254</v>
      </c>
    </row>
    <row r="200" spans="1:1" x14ac:dyDescent="0.25">
      <c r="A200" t="s">
        <v>3255</v>
      </c>
    </row>
    <row r="201" spans="1:1" x14ac:dyDescent="0.25">
      <c r="A201" t="s">
        <v>3256</v>
      </c>
    </row>
    <row r="202" spans="1:1" x14ac:dyDescent="0.25">
      <c r="A202" t="s">
        <v>3257</v>
      </c>
    </row>
    <row r="203" spans="1:1" x14ac:dyDescent="0.25">
      <c r="A203" t="s">
        <v>3258</v>
      </c>
    </row>
    <row r="204" spans="1:1" x14ac:dyDescent="0.25">
      <c r="A204" t="s">
        <v>3259</v>
      </c>
    </row>
    <row r="205" spans="1:1" x14ac:dyDescent="0.25">
      <c r="A205" t="s">
        <v>3260</v>
      </c>
    </row>
    <row r="206" spans="1:1" x14ac:dyDescent="0.25">
      <c r="A206" t="s">
        <v>3261</v>
      </c>
    </row>
    <row r="207" spans="1:1" x14ac:dyDescent="0.25">
      <c r="A207" t="s">
        <v>3262</v>
      </c>
    </row>
    <row r="208" spans="1:1" x14ac:dyDescent="0.25">
      <c r="A208" t="s">
        <v>3263</v>
      </c>
    </row>
    <row r="209" spans="1:1" x14ac:dyDescent="0.25">
      <c r="A209" t="s">
        <v>3264</v>
      </c>
    </row>
    <row r="210" spans="1:1" x14ac:dyDescent="0.25">
      <c r="A210" t="s">
        <v>3265</v>
      </c>
    </row>
    <row r="211" spans="1:1" x14ac:dyDescent="0.25">
      <c r="A211" t="s">
        <v>3266</v>
      </c>
    </row>
    <row r="212" spans="1:1" x14ac:dyDescent="0.25">
      <c r="A212" t="s">
        <v>3267</v>
      </c>
    </row>
    <row r="214" spans="1:1" x14ac:dyDescent="0.25">
      <c r="A214" t="s">
        <v>3268</v>
      </c>
    </row>
    <row r="216" spans="1:1" x14ac:dyDescent="0.25">
      <c r="A216" t="s">
        <v>67</v>
      </c>
    </row>
    <row r="217" spans="1:1" x14ac:dyDescent="0.25">
      <c r="A217" t="s">
        <v>218</v>
      </c>
    </row>
    <row r="219" spans="1:1" x14ac:dyDescent="0.25">
      <c r="A219" t="s">
        <v>67</v>
      </c>
    </row>
    <row r="220" spans="1:1" x14ac:dyDescent="0.25">
      <c r="A220" t="s">
        <v>219</v>
      </c>
    </row>
    <row r="222" spans="1:1" x14ac:dyDescent="0.25">
      <c r="A222" t="s">
        <v>220</v>
      </c>
    </row>
    <row r="224" spans="1:1" x14ac:dyDescent="0.25">
      <c r="A224" t="s">
        <v>656</v>
      </c>
    </row>
    <row r="225" spans="1:1" x14ac:dyDescent="0.25">
      <c r="A225" t="s">
        <v>3269</v>
      </c>
    </row>
    <row r="226" spans="1:1" x14ac:dyDescent="0.25">
      <c r="A226" t="s">
        <v>3270</v>
      </c>
    </row>
    <row r="227" spans="1:1" x14ac:dyDescent="0.25">
      <c r="A227" t="s">
        <v>3271</v>
      </c>
    </row>
    <row r="228" spans="1:1" x14ac:dyDescent="0.25">
      <c r="A228" t="s">
        <v>3272</v>
      </c>
    </row>
    <row r="229" spans="1:1" x14ac:dyDescent="0.25">
      <c r="A229" t="s">
        <v>3273</v>
      </c>
    </row>
    <row r="230" spans="1:1" x14ac:dyDescent="0.25">
      <c r="A230" t="s">
        <v>3274</v>
      </c>
    </row>
    <row r="231" spans="1:1" x14ac:dyDescent="0.25">
      <c r="A231" t="s">
        <v>3275</v>
      </c>
    </row>
    <row r="232" spans="1:1" x14ac:dyDescent="0.25">
      <c r="A232" t="s">
        <v>3276</v>
      </c>
    </row>
    <row r="233" spans="1:1" x14ac:dyDescent="0.25">
      <c r="A233" t="s">
        <v>3277</v>
      </c>
    </row>
    <row r="235" spans="1:1" x14ac:dyDescent="0.25">
      <c r="A235" t="s">
        <v>232</v>
      </c>
    </row>
    <row r="238" spans="1:1" x14ac:dyDescent="0.25">
      <c r="A238" t="s">
        <v>233</v>
      </c>
    </row>
    <row r="240" spans="1:1" x14ac:dyDescent="0.25">
      <c r="A240" t="s">
        <v>619</v>
      </c>
    </row>
    <row r="241" spans="1:1" x14ac:dyDescent="0.25">
      <c r="A241" t="s">
        <v>620</v>
      </c>
    </row>
    <row r="242" spans="1:1" x14ac:dyDescent="0.25">
      <c r="A242" t="s">
        <v>3278</v>
      </c>
    </row>
    <row r="243" spans="1:1" x14ac:dyDescent="0.25">
      <c r="A243" t="s">
        <v>3279</v>
      </c>
    </row>
    <row r="244" spans="1:1" x14ac:dyDescent="0.25">
      <c r="A244" t="s">
        <v>3280</v>
      </c>
    </row>
    <row r="245" spans="1:1" x14ac:dyDescent="0.25">
      <c r="A245" t="s">
        <v>3281</v>
      </c>
    </row>
    <row r="246" spans="1:1" x14ac:dyDescent="0.25">
      <c r="A246" t="s">
        <v>3282</v>
      </c>
    </row>
    <row r="247" spans="1:1" x14ac:dyDescent="0.25">
      <c r="A247" t="s">
        <v>3283</v>
      </c>
    </row>
    <row r="248" spans="1:1" x14ac:dyDescent="0.25">
      <c r="A248" t="s">
        <v>3284</v>
      </c>
    </row>
    <row r="249" spans="1:1" x14ac:dyDescent="0.25">
      <c r="A249" t="s">
        <v>3285</v>
      </c>
    </row>
    <row r="251" spans="1:1" x14ac:dyDescent="0.25">
      <c r="A251" t="s">
        <v>3286</v>
      </c>
    </row>
    <row r="253" spans="1:1" x14ac:dyDescent="0.25">
      <c r="A253" t="s">
        <v>67</v>
      </c>
    </row>
    <row r="254" spans="1:1" x14ac:dyDescent="0.25">
      <c r="A254" t="s">
        <v>246</v>
      </c>
    </row>
    <row r="256" spans="1:1" x14ac:dyDescent="0.25">
      <c r="A256" t="s">
        <v>67</v>
      </c>
    </row>
    <row r="257" spans="1:1" x14ac:dyDescent="0.25">
      <c r="A257" t="s">
        <v>3287</v>
      </c>
    </row>
    <row r="259" spans="1:1" x14ac:dyDescent="0.25">
      <c r="A259" t="s">
        <v>67</v>
      </c>
    </row>
    <row r="260" spans="1:1" x14ac:dyDescent="0.25">
      <c r="A260" t="s">
        <v>3288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2"/>
  <sheetViews>
    <sheetView topLeftCell="A31" zoomScaleNormal="100" workbookViewId="0">
      <selection activeCell="U17" sqref="U17"/>
    </sheetView>
  </sheetViews>
  <sheetFormatPr defaultColWidth="17.42578125" defaultRowHeight="15" x14ac:dyDescent="0.25"/>
  <cols>
    <col min="17" max="17" width="54.85546875" customWidth="1"/>
  </cols>
  <sheetData>
    <row r="1" spans="1:25" x14ac:dyDescent="0.25">
      <c r="B1" t="s">
        <v>3291</v>
      </c>
      <c r="J1" t="s">
        <v>3290</v>
      </c>
      <c r="R1" t="s">
        <v>3292</v>
      </c>
    </row>
    <row r="2" spans="1:25" x14ac:dyDescent="0.25">
      <c r="B2" t="s">
        <v>3138</v>
      </c>
      <c r="C2" t="s">
        <v>3139</v>
      </c>
      <c r="D2" t="s">
        <v>3289</v>
      </c>
      <c r="E2" t="s">
        <v>3145</v>
      </c>
      <c r="F2" t="s">
        <v>3146</v>
      </c>
      <c r="G2" t="s">
        <v>3148</v>
      </c>
      <c r="H2" t="s">
        <v>3141</v>
      </c>
      <c r="I2" t="s">
        <v>3142</v>
      </c>
      <c r="J2" t="s">
        <v>3138</v>
      </c>
      <c r="K2" t="s">
        <v>3139</v>
      </c>
      <c r="L2" t="s">
        <v>3289</v>
      </c>
      <c r="M2" t="s">
        <v>3145</v>
      </c>
      <c r="N2" t="s">
        <v>3146</v>
      </c>
      <c r="O2" t="s">
        <v>3148</v>
      </c>
      <c r="P2" t="s">
        <v>3141</v>
      </c>
      <c r="Q2" t="s">
        <v>3142</v>
      </c>
      <c r="R2" t="s">
        <v>3138</v>
      </c>
      <c r="S2" t="s">
        <v>3139</v>
      </c>
      <c r="T2" t="s">
        <v>3289</v>
      </c>
      <c r="U2" t="s">
        <v>3145</v>
      </c>
      <c r="V2" t="s">
        <v>3146</v>
      </c>
      <c r="W2" t="s">
        <v>3148</v>
      </c>
      <c r="X2" t="s">
        <v>3141</v>
      </c>
      <c r="Y2" t="s">
        <v>3142</v>
      </c>
    </row>
    <row r="3" spans="1:25" x14ac:dyDescent="0.25">
      <c r="A3" t="s">
        <v>2922</v>
      </c>
      <c r="B3">
        <v>91.304347826086953</v>
      </c>
      <c r="C3">
        <v>87.943262411347519</v>
      </c>
      <c r="D3">
        <v>84.615384615384613</v>
      </c>
      <c r="E3">
        <v>86.861313868613138</v>
      </c>
      <c r="F3">
        <v>83.529411764705884</v>
      </c>
      <c r="G3">
        <v>89.784946236559136</v>
      </c>
      <c r="H3">
        <v>82.575757575757578</v>
      </c>
      <c r="I3">
        <v>83.628318584070797</v>
      </c>
      <c r="J3">
        <v>64.473684210526315</v>
      </c>
      <c r="K3">
        <v>83.132530120481931</v>
      </c>
      <c r="L3">
        <v>73.118279569892479</v>
      </c>
      <c r="M3">
        <v>79.032258064516128</v>
      </c>
      <c r="N3">
        <v>80.246913580246911</v>
      </c>
      <c r="O3">
        <v>87.341772151898738</v>
      </c>
      <c r="P3">
        <v>75.949367088607602</v>
      </c>
      <c r="Q3">
        <v>73.786407766990294</v>
      </c>
      <c r="R3">
        <v>21.192052980132452</v>
      </c>
      <c r="S3">
        <v>59.210526315789465</v>
      </c>
      <c r="T3">
        <v>64</v>
      </c>
      <c r="U3">
        <v>26.086956521739129</v>
      </c>
      <c r="V3">
        <v>30.327868852459016</v>
      </c>
      <c r="W3">
        <v>22.885572139303484</v>
      </c>
      <c r="X3">
        <v>42.236024844720497</v>
      </c>
      <c r="Y3">
        <v>27.962085308056871</v>
      </c>
    </row>
    <row r="4" spans="1:25" x14ac:dyDescent="0.25">
      <c r="A4" t="s">
        <v>2923</v>
      </c>
      <c r="B4">
        <v>82.424242424242422</v>
      </c>
      <c r="C4">
        <v>86.227544910179645</v>
      </c>
      <c r="D4">
        <v>83.544303797468359</v>
      </c>
      <c r="E4">
        <v>83.760683760683762</v>
      </c>
      <c r="F4">
        <v>81.111111111111114</v>
      </c>
      <c r="G4">
        <v>85.800604229607245</v>
      </c>
      <c r="H4">
        <v>83.615819209039543</v>
      </c>
      <c r="I4">
        <v>83.060109289617486</v>
      </c>
      <c r="J4">
        <v>62.046204620462042</v>
      </c>
      <c r="K4">
        <v>78.048780487804876</v>
      </c>
      <c r="L4">
        <v>76.666666666666671</v>
      </c>
      <c r="M4">
        <v>80</v>
      </c>
      <c r="N4">
        <v>86.394557823129247</v>
      </c>
      <c r="O4">
        <v>88.554216867469876</v>
      </c>
      <c r="P4">
        <v>76.25</v>
      </c>
      <c r="Q4">
        <v>74.285714285714292</v>
      </c>
      <c r="R4">
        <v>23.225806451612904</v>
      </c>
      <c r="S4">
        <v>64.197530864197532</v>
      </c>
      <c r="T4">
        <v>60</v>
      </c>
      <c r="U4">
        <v>27.142857142857142</v>
      </c>
      <c r="V4">
        <v>34.939759036144579</v>
      </c>
      <c r="W4">
        <v>13.898305084745763</v>
      </c>
      <c r="X4">
        <v>39.42307692307692</v>
      </c>
      <c r="Y4">
        <v>21.428571428571427</v>
      </c>
    </row>
    <row r="5" spans="1:25" x14ac:dyDescent="0.25">
      <c r="A5" t="s">
        <v>2924</v>
      </c>
      <c r="B5">
        <v>83.618581907090459</v>
      </c>
      <c r="C5">
        <v>88.489208633093526</v>
      </c>
      <c r="D5">
        <v>76.760563380281681</v>
      </c>
      <c r="E5">
        <v>82.170542635658919</v>
      </c>
      <c r="F5">
        <v>81.632653061224488</v>
      </c>
      <c r="G5">
        <v>89.142857142857139</v>
      </c>
      <c r="H5">
        <v>87.709497206703915</v>
      </c>
      <c r="I5">
        <v>84.516129032258064</v>
      </c>
      <c r="J5">
        <v>63.39622641509434</v>
      </c>
      <c r="K5">
        <v>85.430463576158942</v>
      </c>
      <c r="L5">
        <v>69.888475836431226</v>
      </c>
      <c r="M5">
        <v>76.816608996539799</v>
      </c>
      <c r="N5">
        <v>76.410256410256409</v>
      </c>
      <c r="O5">
        <v>87.958115183246079</v>
      </c>
      <c r="P5">
        <v>76.777251184834128</v>
      </c>
      <c r="Q5">
        <v>72.682926829268297</v>
      </c>
      <c r="R5">
        <v>18.461538461538463</v>
      </c>
      <c r="S5">
        <v>65.26315789473685</v>
      </c>
      <c r="T5">
        <v>62.135922330097081</v>
      </c>
      <c r="U5">
        <v>22.58064516129032</v>
      </c>
      <c r="V5">
        <v>31.818181818181817</v>
      </c>
      <c r="W5">
        <v>16.972477064220186</v>
      </c>
      <c r="X5">
        <v>36.79245283018868</v>
      </c>
      <c r="Y5">
        <v>26.086956521739129</v>
      </c>
    </row>
    <row r="7" spans="1:25" x14ac:dyDescent="0.25">
      <c r="A7" t="s">
        <v>3293</v>
      </c>
    </row>
    <row r="9" spans="1:25" x14ac:dyDescent="0.25">
      <c r="A9" t="s">
        <v>45</v>
      </c>
      <c r="J9" t="s">
        <v>3409</v>
      </c>
    </row>
    <row r="11" spans="1:25" x14ac:dyDescent="0.25">
      <c r="A11" t="s">
        <v>46</v>
      </c>
      <c r="J11" t="s">
        <v>45</v>
      </c>
      <c r="R11" t="s">
        <v>3420</v>
      </c>
    </row>
    <row r="12" spans="1:25" x14ac:dyDescent="0.25">
      <c r="A12" t="s">
        <v>47</v>
      </c>
    </row>
    <row r="13" spans="1:25" x14ac:dyDescent="0.25">
      <c r="A13" t="s">
        <v>48</v>
      </c>
      <c r="J13" t="s">
        <v>46</v>
      </c>
      <c r="R13" t="s">
        <v>45</v>
      </c>
    </row>
    <row r="14" spans="1:25" x14ac:dyDescent="0.25">
      <c r="J14" t="s">
        <v>47</v>
      </c>
    </row>
    <row r="15" spans="1:25" x14ac:dyDescent="0.25">
      <c r="J15" t="s">
        <v>48</v>
      </c>
      <c r="R15" t="s">
        <v>46</v>
      </c>
    </row>
    <row r="16" spans="1:25" x14ac:dyDescent="0.25">
      <c r="A16" t="s">
        <v>49</v>
      </c>
      <c r="R16" t="s">
        <v>47</v>
      </c>
    </row>
    <row r="17" spans="1:18" x14ac:dyDescent="0.25">
      <c r="R17" t="s">
        <v>48</v>
      </c>
    </row>
    <row r="18" spans="1:18" x14ac:dyDescent="0.25">
      <c r="A18" t="s">
        <v>3294</v>
      </c>
      <c r="J18" t="s">
        <v>49</v>
      </c>
    </row>
    <row r="19" spans="1:18" x14ac:dyDescent="0.25">
      <c r="A19" t="s">
        <v>3295</v>
      </c>
    </row>
    <row r="20" spans="1:18" x14ac:dyDescent="0.25">
      <c r="A20" t="s">
        <v>3296</v>
      </c>
      <c r="J20" t="s">
        <v>3410</v>
      </c>
      <c r="R20" t="s">
        <v>49</v>
      </c>
    </row>
    <row r="21" spans="1:18" x14ac:dyDescent="0.25">
      <c r="A21" t="s">
        <v>3297</v>
      </c>
      <c r="J21" t="s">
        <v>3411</v>
      </c>
    </row>
    <row r="22" spans="1:18" x14ac:dyDescent="0.25">
      <c r="A22" t="s">
        <v>3298</v>
      </c>
      <c r="J22" t="s">
        <v>3412</v>
      </c>
      <c r="R22" t="s">
        <v>3421</v>
      </c>
    </row>
    <row r="23" spans="1:18" x14ac:dyDescent="0.25">
      <c r="A23" t="s">
        <v>3299</v>
      </c>
      <c r="J23" t="s">
        <v>3413</v>
      </c>
      <c r="R23" t="s">
        <v>3422</v>
      </c>
    </row>
    <row r="24" spans="1:18" x14ac:dyDescent="0.25">
      <c r="A24" t="s">
        <v>3300</v>
      </c>
      <c r="J24" t="s">
        <v>3414</v>
      </c>
      <c r="R24" t="s">
        <v>3423</v>
      </c>
    </row>
    <row r="25" spans="1:18" x14ac:dyDescent="0.25">
      <c r="A25" t="s">
        <v>3301</v>
      </c>
      <c r="J25" t="s">
        <v>3415</v>
      </c>
      <c r="R25" t="s">
        <v>3424</v>
      </c>
    </row>
    <row r="26" spans="1:18" x14ac:dyDescent="0.25">
      <c r="A26" t="s">
        <v>3302</v>
      </c>
      <c r="J26" t="s">
        <v>3416</v>
      </c>
      <c r="R26" t="s">
        <v>3425</v>
      </c>
    </row>
    <row r="27" spans="1:18" x14ac:dyDescent="0.25">
      <c r="J27" t="s">
        <v>3417</v>
      </c>
      <c r="R27" t="s">
        <v>3426</v>
      </c>
    </row>
    <row r="28" spans="1:18" x14ac:dyDescent="0.25">
      <c r="A28" t="s">
        <v>2204</v>
      </c>
      <c r="J28" t="s">
        <v>3418</v>
      </c>
      <c r="R28" t="s">
        <v>3427</v>
      </c>
    </row>
    <row r="29" spans="1:18" x14ac:dyDescent="0.25">
      <c r="R29" t="s">
        <v>3428</v>
      </c>
    </row>
    <row r="30" spans="1:18" x14ac:dyDescent="0.25">
      <c r="J30" t="s">
        <v>2204</v>
      </c>
      <c r="R30" t="s">
        <v>3429</v>
      </c>
    </row>
    <row r="31" spans="1:18" x14ac:dyDescent="0.25">
      <c r="A31" t="s">
        <v>62</v>
      </c>
    </row>
    <row r="32" spans="1:18" x14ac:dyDescent="0.25">
      <c r="R32" t="s">
        <v>2204</v>
      </c>
    </row>
    <row r="33" spans="1:18" x14ac:dyDescent="0.25">
      <c r="A33" t="s">
        <v>63</v>
      </c>
      <c r="J33" t="s">
        <v>62</v>
      </c>
    </row>
    <row r="34" spans="1:18" x14ac:dyDescent="0.25">
      <c r="A34" t="s">
        <v>64</v>
      </c>
    </row>
    <row r="35" spans="1:18" x14ac:dyDescent="0.25">
      <c r="A35" t="s">
        <v>3303</v>
      </c>
      <c r="J35" t="s">
        <v>63</v>
      </c>
      <c r="R35" t="s">
        <v>62</v>
      </c>
    </row>
    <row r="36" spans="1:18" x14ac:dyDescent="0.25">
      <c r="A36" t="s">
        <v>3304</v>
      </c>
      <c r="J36" t="s">
        <v>64</v>
      </c>
    </row>
    <row r="37" spans="1:18" x14ac:dyDescent="0.25">
      <c r="J37" t="s">
        <v>260</v>
      </c>
      <c r="R37" t="s">
        <v>63</v>
      </c>
    </row>
    <row r="38" spans="1:18" x14ac:dyDescent="0.25">
      <c r="A38" t="s">
        <v>1008</v>
      </c>
      <c r="J38" t="s">
        <v>3419</v>
      </c>
      <c r="R38" t="s">
        <v>64</v>
      </c>
    </row>
    <row r="39" spans="1:18" x14ac:dyDescent="0.25">
      <c r="A39" t="s">
        <v>1009</v>
      </c>
      <c r="R39" t="s">
        <v>3430</v>
      </c>
    </row>
    <row r="40" spans="1:18" x14ac:dyDescent="0.25">
      <c r="J40" t="s">
        <v>1008</v>
      </c>
      <c r="R40" t="s">
        <v>3431</v>
      </c>
    </row>
    <row r="41" spans="1:18" x14ac:dyDescent="0.25">
      <c r="A41" t="s">
        <v>3305</v>
      </c>
      <c r="J41" t="s">
        <v>1009</v>
      </c>
    </row>
    <row r="42" spans="1:18" x14ac:dyDescent="0.25">
      <c r="R42" t="s">
        <v>1008</v>
      </c>
    </row>
    <row r="43" spans="1:18" x14ac:dyDescent="0.25">
      <c r="A43" t="s">
        <v>45</v>
      </c>
      <c r="R43" t="s">
        <v>1009</v>
      </c>
    </row>
    <row r="45" spans="1:18" x14ac:dyDescent="0.25">
      <c r="A45" t="s">
        <v>70</v>
      </c>
      <c r="R45" t="s">
        <v>3432</v>
      </c>
    </row>
    <row r="46" spans="1:18" x14ac:dyDescent="0.25">
      <c r="A46" t="s">
        <v>71</v>
      </c>
    </row>
    <row r="47" spans="1:18" x14ac:dyDescent="0.25">
      <c r="A47" t="s">
        <v>48</v>
      </c>
      <c r="R47" t="s">
        <v>45</v>
      </c>
    </row>
    <row r="49" spans="1:18" x14ac:dyDescent="0.25">
      <c r="A49" t="s">
        <v>72</v>
      </c>
      <c r="R49" t="s">
        <v>70</v>
      </c>
    </row>
    <row r="50" spans="1:18" x14ac:dyDescent="0.25">
      <c r="R50" t="s">
        <v>71</v>
      </c>
    </row>
    <row r="51" spans="1:18" x14ac:dyDescent="0.25">
      <c r="R51" t="s">
        <v>48</v>
      </c>
    </row>
    <row r="52" spans="1:18" x14ac:dyDescent="0.25">
      <c r="A52" t="s">
        <v>73</v>
      </c>
    </row>
    <row r="53" spans="1:18" x14ac:dyDescent="0.25">
      <c r="R53" t="s">
        <v>72</v>
      </c>
    </row>
    <row r="54" spans="1:18" x14ac:dyDescent="0.25">
      <c r="A54" t="s">
        <v>74</v>
      </c>
    </row>
    <row r="55" spans="1:18" x14ac:dyDescent="0.25">
      <c r="A55" t="s">
        <v>3306</v>
      </c>
    </row>
    <row r="56" spans="1:18" x14ac:dyDescent="0.25">
      <c r="A56" t="s">
        <v>3307</v>
      </c>
      <c r="R56" t="s">
        <v>73</v>
      </c>
    </row>
    <row r="58" spans="1:18" x14ac:dyDescent="0.25">
      <c r="R58" t="s">
        <v>74</v>
      </c>
    </row>
    <row r="59" spans="1:18" x14ac:dyDescent="0.25">
      <c r="A59" t="s">
        <v>77</v>
      </c>
      <c r="R59" t="s">
        <v>3433</v>
      </c>
    </row>
    <row r="60" spans="1:18" x14ac:dyDescent="0.25">
      <c r="R60" t="s">
        <v>3434</v>
      </c>
    </row>
    <row r="61" spans="1:18" x14ac:dyDescent="0.25">
      <c r="A61" t="s">
        <v>78</v>
      </c>
    </row>
    <row r="62" spans="1:18" x14ac:dyDescent="0.25">
      <c r="A62" t="s">
        <v>3308</v>
      </c>
    </row>
    <row r="63" spans="1:18" x14ac:dyDescent="0.25">
      <c r="A63" t="s">
        <v>3309</v>
      </c>
      <c r="R63" t="s">
        <v>77</v>
      </c>
    </row>
    <row r="64" spans="1:18" x14ac:dyDescent="0.25">
      <c r="A64" t="s">
        <v>3310</v>
      </c>
    </row>
    <row r="65" spans="1:18" x14ac:dyDescent="0.25">
      <c r="R65" t="s">
        <v>1501</v>
      </c>
    </row>
    <row r="66" spans="1:18" x14ac:dyDescent="0.25">
      <c r="R66" t="s">
        <v>3435</v>
      </c>
    </row>
    <row r="67" spans="1:18" x14ac:dyDescent="0.25">
      <c r="A67" t="s">
        <v>82</v>
      </c>
      <c r="R67" t="s">
        <v>3436</v>
      </c>
    </row>
    <row r="68" spans="1:18" x14ac:dyDescent="0.25">
      <c r="R68" t="s">
        <v>3437</v>
      </c>
    </row>
    <row r="69" spans="1:18" x14ac:dyDescent="0.25">
      <c r="A69" t="s">
        <v>83</v>
      </c>
    </row>
    <row r="70" spans="1:18" x14ac:dyDescent="0.25">
      <c r="A70" t="s">
        <v>3311</v>
      </c>
    </row>
    <row r="71" spans="1:18" x14ac:dyDescent="0.25">
      <c r="R71" t="s">
        <v>82</v>
      </c>
    </row>
    <row r="73" spans="1:18" x14ac:dyDescent="0.25">
      <c r="A73" t="s">
        <v>85</v>
      </c>
      <c r="R73" t="s">
        <v>83</v>
      </c>
    </row>
    <row r="74" spans="1:18" x14ac:dyDescent="0.25">
      <c r="R74" t="s">
        <v>3438</v>
      </c>
    </row>
    <row r="75" spans="1:18" x14ac:dyDescent="0.25">
      <c r="A75" t="s">
        <v>435</v>
      </c>
    </row>
    <row r="76" spans="1:18" x14ac:dyDescent="0.25">
      <c r="A76" t="s">
        <v>3312</v>
      </c>
    </row>
    <row r="77" spans="1:18" x14ac:dyDescent="0.25">
      <c r="A77" t="s">
        <v>3313</v>
      </c>
      <c r="R77" t="s">
        <v>85</v>
      </c>
    </row>
    <row r="78" spans="1:18" x14ac:dyDescent="0.25">
      <c r="A78" t="s">
        <v>3314</v>
      </c>
    </row>
    <row r="79" spans="1:18" x14ac:dyDescent="0.25">
      <c r="A79" t="s">
        <v>3315</v>
      </c>
      <c r="R79" t="s">
        <v>3439</v>
      </c>
    </row>
    <row r="80" spans="1:18" x14ac:dyDescent="0.25">
      <c r="A80" t="s">
        <v>3316</v>
      </c>
      <c r="R80" t="s">
        <v>3440</v>
      </c>
    </row>
    <row r="81" spans="1:18" x14ac:dyDescent="0.25">
      <c r="A81" t="s">
        <v>3317</v>
      </c>
      <c r="R81" t="s">
        <v>3441</v>
      </c>
    </row>
    <row r="82" spans="1:18" x14ac:dyDescent="0.25">
      <c r="A82" t="s">
        <v>3318</v>
      </c>
      <c r="R82" t="s">
        <v>3442</v>
      </c>
    </row>
    <row r="83" spans="1:18" x14ac:dyDescent="0.25">
      <c r="A83" t="s">
        <v>3319</v>
      </c>
      <c r="R83" t="s">
        <v>3443</v>
      </c>
    </row>
    <row r="84" spans="1:18" x14ac:dyDescent="0.25">
      <c r="R84" t="s">
        <v>3444</v>
      </c>
    </row>
    <row r="85" spans="1:18" x14ac:dyDescent="0.25">
      <c r="A85" t="s">
        <v>3320</v>
      </c>
      <c r="R85" t="s">
        <v>3445</v>
      </c>
    </row>
    <row r="86" spans="1:18" x14ac:dyDescent="0.25">
      <c r="R86" t="s">
        <v>3446</v>
      </c>
    </row>
    <row r="87" spans="1:18" x14ac:dyDescent="0.25">
      <c r="A87" t="s">
        <v>67</v>
      </c>
      <c r="R87" t="s">
        <v>3447</v>
      </c>
    </row>
    <row r="88" spans="1:18" x14ac:dyDescent="0.25">
      <c r="A88" t="s">
        <v>98</v>
      </c>
    </row>
    <row r="89" spans="1:18" x14ac:dyDescent="0.25">
      <c r="R89" t="s">
        <v>3448</v>
      </c>
    </row>
    <row r="90" spans="1:18" x14ac:dyDescent="0.25">
      <c r="A90" t="s">
        <v>99</v>
      </c>
    </row>
    <row r="91" spans="1:18" x14ac:dyDescent="0.25">
      <c r="R91" t="s">
        <v>67</v>
      </c>
    </row>
    <row r="92" spans="1:18" x14ac:dyDescent="0.25">
      <c r="A92" t="s">
        <v>447</v>
      </c>
      <c r="R92" t="s">
        <v>98</v>
      </c>
    </row>
    <row r="93" spans="1:18" x14ac:dyDescent="0.25">
      <c r="A93" t="s">
        <v>3321</v>
      </c>
    </row>
    <row r="94" spans="1:18" x14ac:dyDescent="0.25">
      <c r="A94" t="s">
        <v>3322</v>
      </c>
      <c r="R94" t="s">
        <v>99</v>
      </c>
    </row>
    <row r="95" spans="1:18" x14ac:dyDescent="0.25">
      <c r="A95" t="s">
        <v>3323</v>
      </c>
    </row>
    <row r="96" spans="1:18" x14ac:dyDescent="0.25">
      <c r="A96" t="s">
        <v>3324</v>
      </c>
      <c r="R96" t="s">
        <v>2526</v>
      </c>
    </row>
    <row r="97" spans="1:18" x14ac:dyDescent="0.25">
      <c r="A97" t="s">
        <v>3325</v>
      </c>
      <c r="R97" t="s">
        <v>3449</v>
      </c>
    </row>
    <row r="98" spans="1:18" x14ac:dyDescent="0.25">
      <c r="A98" t="s">
        <v>3326</v>
      </c>
      <c r="R98" t="s">
        <v>3450</v>
      </c>
    </row>
    <row r="99" spans="1:18" x14ac:dyDescent="0.25">
      <c r="A99" t="s">
        <v>3327</v>
      </c>
      <c r="R99" t="s">
        <v>3451</v>
      </c>
    </row>
    <row r="100" spans="1:18" x14ac:dyDescent="0.25">
      <c r="A100" t="s">
        <v>3328</v>
      </c>
      <c r="R100" t="s">
        <v>3452</v>
      </c>
    </row>
    <row r="101" spans="1:18" x14ac:dyDescent="0.25">
      <c r="R101" t="s">
        <v>3453</v>
      </c>
    </row>
    <row r="102" spans="1:18" x14ac:dyDescent="0.25">
      <c r="A102" t="s">
        <v>111</v>
      </c>
      <c r="R102" t="s">
        <v>3454</v>
      </c>
    </row>
    <row r="103" spans="1:18" x14ac:dyDescent="0.25">
      <c r="R103" t="s">
        <v>3455</v>
      </c>
    </row>
    <row r="104" spans="1:18" x14ac:dyDescent="0.25">
      <c r="R104" t="s">
        <v>3456</v>
      </c>
    </row>
    <row r="105" spans="1:18" x14ac:dyDescent="0.25">
      <c r="A105" t="s">
        <v>112</v>
      </c>
    </row>
    <row r="106" spans="1:18" x14ac:dyDescent="0.25">
      <c r="R106" t="s">
        <v>111</v>
      </c>
    </row>
    <row r="107" spans="1:18" x14ac:dyDescent="0.25">
      <c r="A107" t="s">
        <v>1041</v>
      </c>
    </row>
    <row r="108" spans="1:18" x14ac:dyDescent="0.25">
      <c r="A108" t="s">
        <v>1042</v>
      </c>
    </row>
    <row r="109" spans="1:18" x14ac:dyDescent="0.25">
      <c r="A109" t="s">
        <v>3329</v>
      </c>
      <c r="R109" t="s">
        <v>112</v>
      </c>
    </row>
    <row r="110" spans="1:18" x14ac:dyDescent="0.25">
      <c r="A110" t="s">
        <v>3330</v>
      </c>
    </row>
    <row r="111" spans="1:18" x14ac:dyDescent="0.25">
      <c r="A111" t="s">
        <v>3331</v>
      </c>
      <c r="R111" t="s">
        <v>458</v>
      </c>
    </row>
    <row r="112" spans="1:18" x14ac:dyDescent="0.25">
      <c r="A112" t="s">
        <v>3332</v>
      </c>
      <c r="R112" t="s">
        <v>459</v>
      </c>
    </row>
    <row r="113" spans="1:18" x14ac:dyDescent="0.25">
      <c r="A113" t="s">
        <v>3333</v>
      </c>
      <c r="R113" t="s">
        <v>3457</v>
      </c>
    </row>
    <row r="114" spans="1:18" x14ac:dyDescent="0.25">
      <c r="A114" t="s">
        <v>3334</v>
      </c>
      <c r="R114" t="s">
        <v>3458</v>
      </c>
    </row>
    <row r="115" spans="1:18" x14ac:dyDescent="0.25">
      <c r="A115" t="s">
        <v>3335</v>
      </c>
      <c r="R115" t="s">
        <v>3459</v>
      </c>
    </row>
    <row r="116" spans="1:18" x14ac:dyDescent="0.25">
      <c r="A116" t="s">
        <v>3336</v>
      </c>
      <c r="R116" t="s">
        <v>3460</v>
      </c>
    </row>
    <row r="117" spans="1:18" x14ac:dyDescent="0.25">
      <c r="A117" t="s">
        <v>3337</v>
      </c>
      <c r="R117" t="s">
        <v>3461</v>
      </c>
    </row>
    <row r="118" spans="1:18" x14ac:dyDescent="0.25">
      <c r="A118" t="s">
        <v>3338</v>
      </c>
      <c r="R118" t="s">
        <v>3462</v>
      </c>
    </row>
    <row r="119" spans="1:18" x14ac:dyDescent="0.25">
      <c r="A119" t="s">
        <v>3339</v>
      </c>
      <c r="R119" t="s">
        <v>3463</v>
      </c>
    </row>
    <row r="120" spans="1:18" x14ac:dyDescent="0.25">
      <c r="A120" t="s">
        <v>3340</v>
      </c>
      <c r="R120" t="s">
        <v>3464</v>
      </c>
    </row>
    <row r="121" spans="1:18" x14ac:dyDescent="0.25">
      <c r="A121" t="s">
        <v>3341</v>
      </c>
      <c r="R121" t="s">
        <v>3465</v>
      </c>
    </row>
    <row r="122" spans="1:18" x14ac:dyDescent="0.25">
      <c r="A122" t="s">
        <v>3342</v>
      </c>
      <c r="R122" t="s">
        <v>3466</v>
      </c>
    </row>
    <row r="123" spans="1:18" x14ac:dyDescent="0.25">
      <c r="A123" t="s">
        <v>3343</v>
      </c>
      <c r="R123" t="s">
        <v>3467</v>
      </c>
    </row>
    <row r="124" spans="1:18" x14ac:dyDescent="0.25">
      <c r="A124" t="s">
        <v>3344</v>
      </c>
      <c r="R124" t="s">
        <v>3468</v>
      </c>
    </row>
    <row r="125" spans="1:18" x14ac:dyDescent="0.25">
      <c r="A125" t="s">
        <v>3345</v>
      </c>
      <c r="R125" t="s">
        <v>3469</v>
      </c>
    </row>
    <row r="126" spans="1:18" x14ac:dyDescent="0.25">
      <c r="A126" t="s">
        <v>3346</v>
      </c>
      <c r="R126" t="s">
        <v>3470</v>
      </c>
    </row>
    <row r="127" spans="1:18" x14ac:dyDescent="0.25">
      <c r="A127" t="s">
        <v>3347</v>
      </c>
      <c r="R127" t="s">
        <v>3471</v>
      </c>
    </row>
    <row r="128" spans="1:18" x14ac:dyDescent="0.25">
      <c r="A128" t="s">
        <v>3348</v>
      </c>
      <c r="R128" t="s">
        <v>3472</v>
      </c>
    </row>
    <row r="129" spans="1:18" x14ac:dyDescent="0.25">
      <c r="A129" t="s">
        <v>3349</v>
      </c>
      <c r="R129" t="s">
        <v>3473</v>
      </c>
    </row>
    <row r="130" spans="1:18" x14ac:dyDescent="0.25">
      <c r="A130" t="s">
        <v>3350</v>
      </c>
      <c r="R130" t="s">
        <v>3474</v>
      </c>
    </row>
    <row r="131" spans="1:18" x14ac:dyDescent="0.25">
      <c r="A131" t="s">
        <v>3351</v>
      </c>
      <c r="R131" t="s">
        <v>3475</v>
      </c>
    </row>
    <row r="132" spans="1:18" x14ac:dyDescent="0.25">
      <c r="A132" t="s">
        <v>3352</v>
      </c>
      <c r="R132" t="s">
        <v>3476</v>
      </c>
    </row>
    <row r="133" spans="1:18" x14ac:dyDescent="0.25">
      <c r="A133" t="s">
        <v>3353</v>
      </c>
      <c r="R133" t="s">
        <v>3477</v>
      </c>
    </row>
    <row r="134" spans="1:18" x14ac:dyDescent="0.25">
      <c r="A134" t="s">
        <v>3354</v>
      </c>
      <c r="R134" t="s">
        <v>3478</v>
      </c>
    </row>
    <row r="135" spans="1:18" x14ac:dyDescent="0.25">
      <c r="A135" t="s">
        <v>3355</v>
      </c>
      <c r="R135" t="s">
        <v>3479</v>
      </c>
    </row>
    <row r="136" spans="1:18" x14ac:dyDescent="0.25">
      <c r="A136" t="s">
        <v>3356</v>
      </c>
      <c r="R136" t="s">
        <v>3480</v>
      </c>
    </row>
    <row r="137" spans="1:18" x14ac:dyDescent="0.25">
      <c r="R137" t="s">
        <v>3481</v>
      </c>
    </row>
    <row r="138" spans="1:18" x14ac:dyDescent="0.25">
      <c r="A138" t="s">
        <v>3357</v>
      </c>
      <c r="R138" t="s">
        <v>3482</v>
      </c>
    </row>
    <row r="139" spans="1:18" x14ac:dyDescent="0.25">
      <c r="R139" t="s">
        <v>3483</v>
      </c>
    </row>
    <row r="140" spans="1:18" x14ac:dyDescent="0.25">
      <c r="A140" t="s">
        <v>67</v>
      </c>
      <c r="R140" t="s">
        <v>3484</v>
      </c>
    </row>
    <row r="141" spans="1:18" x14ac:dyDescent="0.25">
      <c r="A141" t="s">
        <v>161</v>
      </c>
    </row>
    <row r="142" spans="1:18" x14ac:dyDescent="0.25">
      <c r="R142" t="s">
        <v>3357</v>
      </c>
    </row>
    <row r="143" spans="1:18" x14ac:dyDescent="0.25">
      <c r="A143" t="s">
        <v>67</v>
      </c>
    </row>
    <row r="144" spans="1:18" x14ac:dyDescent="0.25">
      <c r="A144" t="s">
        <v>162</v>
      </c>
      <c r="R144" t="s">
        <v>67</v>
      </c>
    </row>
    <row r="145" spans="1:18" x14ac:dyDescent="0.25">
      <c r="R145" t="s">
        <v>161</v>
      </c>
    </row>
    <row r="146" spans="1:18" x14ac:dyDescent="0.25">
      <c r="A146" t="s">
        <v>163</v>
      </c>
    </row>
    <row r="147" spans="1:18" x14ac:dyDescent="0.25">
      <c r="R147" t="s">
        <v>67</v>
      </c>
    </row>
    <row r="148" spans="1:18" x14ac:dyDescent="0.25">
      <c r="A148" t="s">
        <v>447</v>
      </c>
      <c r="R148" t="s">
        <v>162</v>
      </c>
    </row>
    <row r="149" spans="1:18" x14ac:dyDescent="0.25">
      <c r="A149" t="s">
        <v>3321</v>
      </c>
    </row>
    <row r="150" spans="1:18" x14ac:dyDescent="0.25">
      <c r="A150" t="s">
        <v>3322</v>
      </c>
      <c r="R150" t="s">
        <v>163</v>
      </c>
    </row>
    <row r="151" spans="1:18" x14ac:dyDescent="0.25">
      <c r="A151" t="s">
        <v>3358</v>
      </c>
    </row>
    <row r="152" spans="1:18" x14ac:dyDescent="0.25">
      <c r="A152" t="s">
        <v>3359</v>
      </c>
      <c r="R152" t="s">
        <v>2526</v>
      </c>
    </row>
    <row r="153" spans="1:18" x14ac:dyDescent="0.25">
      <c r="A153" t="s">
        <v>3360</v>
      </c>
      <c r="R153" t="s">
        <v>3449</v>
      </c>
    </row>
    <row r="154" spans="1:18" x14ac:dyDescent="0.25">
      <c r="A154" t="s">
        <v>3361</v>
      </c>
      <c r="R154" t="s">
        <v>3450</v>
      </c>
    </row>
    <row r="155" spans="1:18" x14ac:dyDescent="0.25">
      <c r="A155" t="s">
        <v>3362</v>
      </c>
      <c r="R155" t="s">
        <v>3451</v>
      </c>
    </row>
    <row r="156" spans="1:18" x14ac:dyDescent="0.25">
      <c r="A156" t="s">
        <v>3363</v>
      </c>
      <c r="R156" t="s">
        <v>3485</v>
      </c>
    </row>
    <row r="157" spans="1:18" x14ac:dyDescent="0.25">
      <c r="R157" t="s">
        <v>3486</v>
      </c>
    </row>
    <row r="158" spans="1:18" x14ac:dyDescent="0.25">
      <c r="A158" t="s">
        <v>111</v>
      </c>
      <c r="R158" t="s">
        <v>3487</v>
      </c>
    </row>
    <row r="159" spans="1:18" x14ac:dyDescent="0.25">
      <c r="R159" t="s">
        <v>3488</v>
      </c>
    </row>
    <row r="160" spans="1:18" x14ac:dyDescent="0.25">
      <c r="R160" t="s">
        <v>3489</v>
      </c>
    </row>
    <row r="161" spans="1:18" x14ac:dyDescent="0.25">
      <c r="A161" t="s">
        <v>171</v>
      </c>
    </row>
    <row r="162" spans="1:18" x14ac:dyDescent="0.25">
      <c r="R162" t="s">
        <v>111</v>
      </c>
    </row>
    <row r="163" spans="1:18" x14ac:dyDescent="0.25">
      <c r="A163" t="s">
        <v>1041</v>
      </c>
    </row>
    <row r="164" spans="1:18" x14ac:dyDescent="0.25">
      <c r="A164" t="s">
        <v>1042</v>
      </c>
    </row>
    <row r="165" spans="1:18" x14ac:dyDescent="0.25">
      <c r="A165" t="s">
        <v>3364</v>
      </c>
      <c r="R165" t="s">
        <v>171</v>
      </c>
    </row>
    <row r="166" spans="1:18" x14ac:dyDescent="0.25">
      <c r="A166" t="s">
        <v>3365</v>
      </c>
    </row>
    <row r="167" spans="1:18" x14ac:dyDescent="0.25">
      <c r="A167" t="s">
        <v>3366</v>
      </c>
      <c r="R167" t="s">
        <v>458</v>
      </c>
    </row>
    <row r="168" spans="1:18" x14ac:dyDescent="0.25">
      <c r="A168" t="s">
        <v>3367</v>
      </c>
      <c r="R168" t="s">
        <v>459</v>
      </c>
    </row>
    <row r="169" spans="1:18" x14ac:dyDescent="0.25">
      <c r="A169" t="s">
        <v>3368</v>
      </c>
      <c r="R169" t="s">
        <v>3490</v>
      </c>
    </row>
    <row r="170" spans="1:18" x14ac:dyDescent="0.25">
      <c r="A170" t="s">
        <v>3369</v>
      </c>
      <c r="R170" t="s">
        <v>3491</v>
      </c>
    </row>
    <row r="171" spans="1:18" x14ac:dyDescent="0.25">
      <c r="A171" t="s">
        <v>3370</v>
      </c>
      <c r="R171" t="s">
        <v>3492</v>
      </c>
    </row>
    <row r="172" spans="1:18" x14ac:dyDescent="0.25">
      <c r="A172" t="s">
        <v>3371</v>
      </c>
      <c r="R172" t="s">
        <v>3493</v>
      </c>
    </row>
    <row r="173" spans="1:18" x14ac:dyDescent="0.25">
      <c r="A173" t="s">
        <v>3372</v>
      </c>
      <c r="R173" t="s">
        <v>3494</v>
      </c>
    </row>
    <row r="174" spans="1:18" x14ac:dyDescent="0.25">
      <c r="A174" t="s">
        <v>3373</v>
      </c>
      <c r="R174" t="s">
        <v>3495</v>
      </c>
    </row>
    <row r="175" spans="1:18" x14ac:dyDescent="0.25">
      <c r="A175" t="s">
        <v>3374</v>
      </c>
      <c r="R175" t="s">
        <v>3496</v>
      </c>
    </row>
    <row r="176" spans="1:18" x14ac:dyDescent="0.25">
      <c r="A176" t="s">
        <v>3375</v>
      </c>
      <c r="R176" t="s">
        <v>3497</v>
      </c>
    </row>
    <row r="177" spans="1:18" x14ac:dyDescent="0.25">
      <c r="A177" t="s">
        <v>3376</v>
      </c>
      <c r="R177" t="s">
        <v>3498</v>
      </c>
    </row>
    <row r="178" spans="1:18" x14ac:dyDescent="0.25">
      <c r="A178" t="s">
        <v>3377</v>
      </c>
      <c r="R178" t="s">
        <v>3499</v>
      </c>
    </row>
    <row r="179" spans="1:18" x14ac:dyDescent="0.25">
      <c r="A179" t="s">
        <v>3378</v>
      </c>
      <c r="R179" t="s">
        <v>3500</v>
      </c>
    </row>
    <row r="180" spans="1:18" x14ac:dyDescent="0.25">
      <c r="A180" t="s">
        <v>3379</v>
      </c>
      <c r="R180" t="s">
        <v>3501</v>
      </c>
    </row>
    <row r="181" spans="1:18" x14ac:dyDescent="0.25">
      <c r="A181" t="s">
        <v>3380</v>
      </c>
      <c r="R181" t="s">
        <v>3502</v>
      </c>
    </row>
    <row r="182" spans="1:18" x14ac:dyDescent="0.25">
      <c r="A182" t="s">
        <v>3381</v>
      </c>
      <c r="R182" t="s">
        <v>3503</v>
      </c>
    </row>
    <row r="183" spans="1:18" x14ac:dyDescent="0.25">
      <c r="A183" t="s">
        <v>3382</v>
      </c>
      <c r="R183" t="s">
        <v>3504</v>
      </c>
    </row>
    <row r="184" spans="1:18" x14ac:dyDescent="0.25">
      <c r="A184" t="s">
        <v>3383</v>
      </c>
      <c r="R184" t="s">
        <v>3505</v>
      </c>
    </row>
    <row r="185" spans="1:18" x14ac:dyDescent="0.25">
      <c r="A185" t="s">
        <v>3384</v>
      </c>
      <c r="R185" t="s">
        <v>3506</v>
      </c>
    </row>
    <row r="186" spans="1:18" x14ac:dyDescent="0.25">
      <c r="A186" t="s">
        <v>3385</v>
      </c>
      <c r="R186" t="s">
        <v>3507</v>
      </c>
    </row>
    <row r="187" spans="1:18" x14ac:dyDescent="0.25">
      <c r="A187" t="s">
        <v>3386</v>
      </c>
      <c r="R187" t="s">
        <v>3508</v>
      </c>
    </row>
    <row r="188" spans="1:18" x14ac:dyDescent="0.25">
      <c r="A188" t="s">
        <v>3387</v>
      </c>
      <c r="R188" t="s">
        <v>3509</v>
      </c>
    </row>
    <row r="189" spans="1:18" x14ac:dyDescent="0.25">
      <c r="A189" t="s">
        <v>3388</v>
      </c>
      <c r="R189" t="s">
        <v>3510</v>
      </c>
    </row>
    <row r="190" spans="1:18" x14ac:dyDescent="0.25">
      <c r="A190" t="s">
        <v>3389</v>
      </c>
      <c r="R190" t="s">
        <v>3511</v>
      </c>
    </row>
    <row r="191" spans="1:18" x14ac:dyDescent="0.25">
      <c r="A191" t="s">
        <v>3390</v>
      </c>
      <c r="R191" t="s">
        <v>3512</v>
      </c>
    </row>
    <row r="192" spans="1:18" x14ac:dyDescent="0.25">
      <c r="A192" t="s">
        <v>3391</v>
      </c>
      <c r="R192" t="s">
        <v>3513</v>
      </c>
    </row>
    <row r="193" spans="1:18" x14ac:dyDescent="0.25">
      <c r="R193" t="s">
        <v>3514</v>
      </c>
    </row>
    <row r="194" spans="1:18" x14ac:dyDescent="0.25">
      <c r="A194" t="s">
        <v>3268</v>
      </c>
      <c r="R194" t="s">
        <v>3515</v>
      </c>
    </row>
    <row r="195" spans="1:18" x14ac:dyDescent="0.25">
      <c r="R195" t="s">
        <v>3516</v>
      </c>
    </row>
    <row r="196" spans="1:18" x14ac:dyDescent="0.25">
      <c r="A196" t="s">
        <v>67</v>
      </c>
      <c r="R196" t="s">
        <v>3517</v>
      </c>
    </row>
    <row r="197" spans="1:18" x14ac:dyDescent="0.25">
      <c r="A197" t="s">
        <v>218</v>
      </c>
    </row>
    <row r="198" spans="1:18" x14ac:dyDescent="0.25">
      <c r="R198" t="s">
        <v>3268</v>
      </c>
    </row>
    <row r="199" spans="1:18" x14ac:dyDescent="0.25">
      <c r="A199" t="s">
        <v>67</v>
      </c>
    </row>
    <row r="200" spans="1:18" x14ac:dyDescent="0.25">
      <c r="A200" t="s">
        <v>219</v>
      </c>
      <c r="R200" t="s">
        <v>67</v>
      </c>
    </row>
    <row r="201" spans="1:18" x14ac:dyDescent="0.25">
      <c r="R201" t="s">
        <v>218</v>
      </c>
    </row>
    <row r="202" spans="1:18" x14ac:dyDescent="0.25">
      <c r="A202" t="s">
        <v>220</v>
      </c>
    </row>
    <row r="203" spans="1:18" x14ac:dyDescent="0.25">
      <c r="R203" t="s">
        <v>67</v>
      </c>
    </row>
    <row r="204" spans="1:18" x14ac:dyDescent="0.25">
      <c r="A204" t="s">
        <v>3392</v>
      </c>
      <c r="R204" t="s">
        <v>219</v>
      </c>
    </row>
    <row r="205" spans="1:18" x14ac:dyDescent="0.25">
      <c r="A205" t="s">
        <v>3393</v>
      </c>
    </row>
    <row r="206" spans="1:18" x14ac:dyDescent="0.25">
      <c r="A206" t="s">
        <v>3394</v>
      </c>
      <c r="R206" t="s">
        <v>220</v>
      </c>
    </row>
    <row r="207" spans="1:18" x14ac:dyDescent="0.25">
      <c r="A207" t="s">
        <v>3395</v>
      </c>
    </row>
    <row r="208" spans="1:18" x14ac:dyDescent="0.25">
      <c r="A208" t="s">
        <v>3396</v>
      </c>
      <c r="R208" t="s">
        <v>1144</v>
      </c>
    </row>
    <row r="209" spans="1:18" x14ac:dyDescent="0.25">
      <c r="A209" t="s">
        <v>3397</v>
      </c>
      <c r="R209" t="s">
        <v>3518</v>
      </c>
    </row>
    <row r="210" spans="1:18" x14ac:dyDescent="0.25">
      <c r="A210" t="s">
        <v>3398</v>
      </c>
      <c r="R210" t="s">
        <v>3519</v>
      </c>
    </row>
    <row r="211" spans="1:18" x14ac:dyDescent="0.25">
      <c r="A211" t="s">
        <v>3399</v>
      </c>
      <c r="R211" t="s">
        <v>3520</v>
      </c>
    </row>
    <row r="212" spans="1:18" x14ac:dyDescent="0.25">
      <c r="A212" t="s">
        <v>3400</v>
      </c>
      <c r="R212" t="s">
        <v>3521</v>
      </c>
    </row>
    <row r="213" spans="1:18" x14ac:dyDescent="0.25">
      <c r="R213" t="s">
        <v>3522</v>
      </c>
    </row>
    <row r="214" spans="1:18" x14ac:dyDescent="0.25">
      <c r="A214" t="s">
        <v>232</v>
      </c>
      <c r="R214" t="s">
        <v>3523</v>
      </c>
    </row>
    <row r="215" spans="1:18" x14ac:dyDescent="0.25">
      <c r="R215" t="s">
        <v>3524</v>
      </c>
    </row>
    <row r="216" spans="1:18" x14ac:dyDescent="0.25">
      <c r="R216" t="s">
        <v>3525</v>
      </c>
    </row>
    <row r="217" spans="1:18" x14ac:dyDescent="0.25">
      <c r="A217" t="s">
        <v>233</v>
      </c>
    </row>
    <row r="218" spans="1:18" x14ac:dyDescent="0.25">
      <c r="R218" t="s">
        <v>232</v>
      </c>
    </row>
    <row r="219" spans="1:18" x14ac:dyDescent="0.25">
      <c r="A219" t="s">
        <v>815</v>
      </c>
    </row>
    <row r="220" spans="1:18" x14ac:dyDescent="0.25">
      <c r="A220" t="s">
        <v>816</v>
      </c>
    </row>
    <row r="221" spans="1:18" x14ac:dyDescent="0.25">
      <c r="A221" t="s">
        <v>3401</v>
      </c>
      <c r="R221" t="s">
        <v>233</v>
      </c>
    </row>
    <row r="222" spans="1:18" x14ac:dyDescent="0.25">
      <c r="A222" t="s">
        <v>3402</v>
      </c>
    </row>
    <row r="223" spans="1:18" x14ac:dyDescent="0.25">
      <c r="A223" t="s">
        <v>3403</v>
      </c>
      <c r="R223" t="s">
        <v>570</v>
      </c>
    </row>
    <row r="224" spans="1:18" x14ac:dyDescent="0.25">
      <c r="A224" t="s">
        <v>3404</v>
      </c>
      <c r="R224" t="s">
        <v>571</v>
      </c>
    </row>
    <row r="225" spans="1:18" x14ac:dyDescent="0.25">
      <c r="A225" t="s">
        <v>3405</v>
      </c>
      <c r="R225" t="s">
        <v>3526</v>
      </c>
    </row>
    <row r="226" spans="1:18" x14ac:dyDescent="0.25">
      <c r="A226" t="s">
        <v>3406</v>
      </c>
      <c r="R226" t="s">
        <v>3527</v>
      </c>
    </row>
    <row r="227" spans="1:18" x14ac:dyDescent="0.25">
      <c r="A227" t="s">
        <v>3407</v>
      </c>
      <c r="R227" t="s">
        <v>3528</v>
      </c>
    </row>
    <row r="228" spans="1:18" x14ac:dyDescent="0.25">
      <c r="R228" t="s">
        <v>3529</v>
      </c>
    </row>
    <row r="229" spans="1:18" x14ac:dyDescent="0.25">
      <c r="A229" t="s">
        <v>3408</v>
      </c>
      <c r="R229" t="s">
        <v>3530</v>
      </c>
    </row>
    <row r="230" spans="1:18" x14ac:dyDescent="0.25">
      <c r="R230" t="s">
        <v>3531</v>
      </c>
    </row>
    <row r="231" spans="1:18" x14ac:dyDescent="0.25">
      <c r="A231" t="s">
        <v>67</v>
      </c>
      <c r="R231" t="s">
        <v>3532</v>
      </c>
    </row>
    <row r="232" spans="1:18" x14ac:dyDescent="0.25">
      <c r="A232" t="s">
        <v>246</v>
      </c>
    </row>
    <row r="233" spans="1:18" x14ac:dyDescent="0.25">
      <c r="R233" t="s">
        <v>3408</v>
      </c>
    </row>
    <row r="234" spans="1:18" x14ac:dyDescent="0.25">
      <c r="A234" t="s">
        <v>67</v>
      </c>
    </row>
    <row r="235" spans="1:18" x14ac:dyDescent="0.25">
      <c r="A235" t="s">
        <v>3287</v>
      </c>
      <c r="R235" t="s">
        <v>67</v>
      </c>
    </row>
    <row r="236" spans="1:18" x14ac:dyDescent="0.25">
      <c r="R236" t="s">
        <v>246</v>
      </c>
    </row>
    <row r="237" spans="1:18" x14ac:dyDescent="0.25">
      <c r="A237" t="s">
        <v>67</v>
      </c>
    </row>
    <row r="238" spans="1:18" x14ac:dyDescent="0.25">
      <c r="A238" t="s">
        <v>3288</v>
      </c>
      <c r="R238" t="s">
        <v>67</v>
      </c>
    </row>
    <row r="239" spans="1:18" x14ac:dyDescent="0.25">
      <c r="R239" t="s">
        <v>3533</v>
      </c>
    </row>
    <row r="241" spans="18:18" x14ac:dyDescent="0.25">
      <c r="R241" t="s">
        <v>67</v>
      </c>
    </row>
    <row r="242" spans="18:18" x14ac:dyDescent="0.25">
      <c r="R242" t="s">
        <v>3534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2"/>
  <sheetViews>
    <sheetView workbookViewId="0">
      <selection activeCell="P28" sqref="P28"/>
    </sheetView>
  </sheetViews>
  <sheetFormatPr defaultColWidth="18" defaultRowHeight="15" x14ac:dyDescent="0.25"/>
  <cols>
    <col min="1" max="16384" width="18" style="5"/>
  </cols>
  <sheetData>
    <row r="1" spans="1:31" s="3" customFormat="1" x14ac:dyDescent="0.25">
      <c r="B1" s="3" t="s">
        <v>11</v>
      </c>
      <c r="L1" s="3" t="s">
        <v>22</v>
      </c>
      <c r="V1" s="3" t="s">
        <v>33</v>
      </c>
    </row>
    <row r="2" spans="1:31" s="3" customFormat="1" ht="46.5" customHeight="1" x14ac:dyDescent="0.25">
      <c r="A2" s="3" t="s">
        <v>0</v>
      </c>
      <c r="B2" s="3" t="s">
        <v>13</v>
      </c>
      <c r="C2" s="3" t="s">
        <v>12</v>
      </c>
      <c r="D2" s="3" t="s">
        <v>14</v>
      </c>
      <c r="E2" s="3" t="s">
        <v>17</v>
      </c>
      <c r="F2" s="3" t="s">
        <v>15</v>
      </c>
      <c r="G2" s="3" t="s">
        <v>16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23</v>
      </c>
      <c r="M2" s="3" t="s">
        <v>24</v>
      </c>
      <c r="N2" s="3" t="s">
        <v>25</v>
      </c>
      <c r="O2" s="3" t="s">
        <v>26</v>
      </c>
      <c r="P2" s="3" t="s">
        <v>27</v>
      </c>
      <c r="Q2" s="3" t="s">
        <v>28</v>
      </c>
      <c r="R2" s="3" t="s">
        <v>29</v>
      </c>
      <c r="S2" s="3" t="s">
        <v>30</v>
      </c>
      <c r="T2" s="3" t="s">
        <v>31</v>
      </c>
      <c r="U2" s="3" t="s">
        <v>32</v>
      </c>
      <c r="V2" s="3" t="s">
        <v>34</v>
      </c>
      <c r="W2" s="3" t="s">
        <v>35</v>
      </c>
      <c r="X2" s="3" t="s">
        <v>36</v>
      </c>
      <c r="Y2" s="3" t="s">
        <v>37</v>
      </c>
      <c r="Z2" s="3" t="s">
        <v>38</v>
      </c>
      <c r="AA2" s="3" t="s">
        <v>39</v>
      </c>
      <c r="AB2" s="3" t="s">
        <v>40</v>
      </c>
      <c r="AC2" s="3" t="s">
        <v>41</v>
      </c>
      <c r="AD2" s="3" t="s">
        <v>42</v>
      </c>
      <c r="AE2" s="3" t="s">
        <v>43</v>
      </c>
    </row>
    <row r="3" spans="1:31" s="2" customFormat="1" ht="15.75" x14ac:dyDescent="0.25">
      <c r="A3" s="2" t="s">
        <v>1</v>
      </c>
      <c r="B3" s="1"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2</v>
      </c>
      <c r="N3" s="1">
        <v>0</v>
      </c>
      <c r="O3" s="1">
        <v>0</v>
      </c>
      <c r="P3" s="1">
        <v>0</v>
      </c>
      <c r="Q3" s="1">
        <v>1</v>
      </c>
      <c r="R3" s="1">
        <v>0</v>
      </c>
      <c r="S3" s="1">
        <v>2</v>
      </c>
      <c r="T3" s="1">
        <v>0</v>
      </c>
      <c r="U3" s="1">
        <v>1</v>
      </c>
      <c r="V3" s="1">
        <v>0</v>
      </c>
      <c r="W3" s="1">
        <v>3</v>
      </c>
      <c r="X3" s="1">
        <v>0</v>
      </c>
      <c r="Y3" s="1">
        <v>2</v>
      </c>
      <c r="Z3" s="1">
        <v>0</v>
      </c>
      <c r="AA3" s="1">
        <v>3</v>
      </c>
      <c r="AB3" s="1">
        <v>0</v>
      </c>
      <c r="AC3" s="1">
        <v>3</v>
      </c>
      <c r="AD3" s="1">
        <v>0</v>
      </c>
      <c r="AE3" s="1">
        <v>2</v>
      </c>
    </row>
    <row r="4" spans="1:31" s="2" customFormat="1" ht="15.75" x14ac:dyDescent="0.25">
      <c r="A4" s="2" t="s">
        <v>10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1</v>
      </c>
      <c r="N4" s="1">
        <v>0</v>
      </c>
      <c r="O4" s="1">
        <v>1</v>
      </c>
      <c r="P4" s="1">
        <v>0</v>
      </c>
      <c r="Q4" s="1">
        <v>0</v>
      </c>
      <c r="R4" s="1">
        <v>0</v>
      </c>
      <c r="S4" s="1">
        <v>2</v>
      </c>
      <c r="T4" s="1">
        <v>0</v>
      </c>
      <c r="U4" s="1">
        <v>2</v>
      </c>
      <c r="V4" s="1">
        <v>0</v>
      </c>
      <c r="W4" s="1">
        <v>2</v>
      </c>
      <c r="X4" s="1">
        <v>0</v>
      </c>
      <c r="Y4" s="1">
        <v>2</v>
      </c>
      <c r="Z4" s="1">
        <v>0</v>
      </c>
      <c r="AA4" s="1">
        <v>2</v>
      </c>
      <c r="AB4" s="1">
        <v>0</v>
      </c>
      <c r="AC4" s="1">
        <v>3</v>
      </c>
      <c r="AD4" s="1">
        <v>0</v>
      </c>
      <c r="AE4" s="1">
        <v>3</v>
      </c>
    </row>
    <row r="5" spans="1:31" s="2" customFormat="1" ht="15.75" x14ac:dyDescent="0.25">
      <c r="A5" s="2" t="s">
        <v>2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2</v>
      </c>
      <c r="N5" s="1">
        <v>0</v>
      </c>
      <c r="O5" s="1">
        <v>0</v>
      </c>
      <c r="P5" s="1">
        <v>0</v>
      </c>
      <c r="Q5" s="1">
        <v>1</v>
      </c>
      <c r="R5" s="1">
        <v>0</v>
      </c>
      <c r="S5" s="1">
        <v>2</v>
      </c>
      <c r="T5" s="1">
        <v>0</v>
      </c>
      <c r="U5" s="1">
        <v>2</v>
      </c>
      <c r="V5" s="1">
        <v>0</v>
      </c>
      <c r="W5" s="1">
        <v>3</v>
      </c>
      <c r="X5" s="1">
        <v>0</v>
      </c>
      <c r="Y5" s="1">
        <v>1</v>
      </c>
      <c r="Z5" s="1">
        <v>0</v>
      </c>
      <c r="AA5" s="1">
        <v>3</v>
      </c>
      <c r="AB5" s="1">
        <v>0</v>
      </c>
      <c r="AC5" s="1">
        <v>2</v>
      </c>
      <c r="AD5" s="1">
        <v>0</v>
      </c>
      <c r="AE5" s="1">
        <v>3</v>
      </c>
    </row>
    <row r="6" spans="1:31" s="2" customFormat="1" ht="15.75" x14ac:dyDescent="0.25">
      <c r="A6" s="2" t="s">
        <v>3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1</v>
      </c>
      <c r="N6" s="1">
        <v>0</v>
      </c>
      <c r="O6" s="1">
        <v>1</v>
      </c>
      <c r="P6" s="1">
        <v>0</v>
      </c>
      <c r="Q6" s="1">
        <v>0</v>
      </c>
      <c r="R6" s="1">
        <v>0</v>
      </c>
      <c r="S6" s="1">
        <v>1</v>
      </c>
      <c r="T6" s="1">
        <v>0</v>
      </c>
      <c r="U6" s="1">
        <v>1</v>
      </c>
      <c r="V6" s="1">
        <v>1</v>
      </c>
      <c r="W6" s="1">
        <v>3</v>
      </c>
      <c r="X6" s="1">
        <v>0</v>
      </c>
      <c r="Y6" s="1">
        <v>2</v>
      </c>
      <c r="Z6" s="1">
        <v>0</v>
      </c>
      <c r="AA6" s="1">
        <v>2</v>
      </c>
      <c r="AB6" s="1">
        <v>0</v>
      </c>
      <c r="AC6" s="1">
        <v>3</v>
      </c>
      <c r="AD6" s="1">
        <v>0</v>
      </c>
      <c r="AE6" s="1">
        <v>3</v>
      </c>
    </row>
    <row r="7" spans="1:31" s="2" customFormat="1" ht="15.75" x14ac:dyDescent="0.25">
      <c r="A7" s="2" t="s">
        <v>4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2</v>
      </c>
      <c r="N7" s="1">
        <v>0</v>
      </c>
      <c r="O7" s="1">
        <v>1</v>
      </c>
      <c r="P7" s="1">
        <v>0</v>
      </c>
      <c r="Q7" s="1">
        <v>1</v>
      </c>
      <c r="R7" s="1">
        <v>0</v>
      </c>
      <c r="S7" s="1">
        <v>1</v>
      </c>
      <c r="T7" s="1">
        <v>0</v>
      </c>
      <c r="U7" s="1">
        <v>2</v>
      </c>
      <c r="V7" s="1">
        <v>1</v>
      </c>
      <c r="W7" s="1">
        <v>3</v>
      </c>
      <c r="X7" s="1">
        <v>0</v>
      </c>
      <c r="Y7" s="1">
        <v>2</v>
      </c>
      <c r="Z7" s="1">
        <v>0</v>
      </c>
      <c r="AA7" s="1">
        <v>3</v>
      </c>
      <c r="AB7" s="1">
        <v>0</v>
      </c>
      <c r="AC7" s="1">
        <v>3</v>
      </c>
      <c r="AD7" s="1">
        <v>0</v>
      </c>
      <c r="AE7" s="1">
        <v>3</v>
      </c>
    </row>
    <row r="8" spans="1:31" s="2" customFormat="1" ht="15.75" x14ac:dyDescent="0.25">
      <c r="A8" s="2" t="s">
        <v>5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1</v>
      </c>
      <c r="N8" s="1">
        <v>0</v>
      </c>
      <c r="O8" s="1">
        <v>1</v>
      </c>
      <c r="P8" s="1">
        <v>0</v>
      </c>
      <c r="Q8" s="1">
        <v>0</v>
      </c>
      <c r="R8" s="1">
        <v>0</v>
      </c>
      <c r="S8" s="1">
        <v>1</v>
      </c>
      <c r="T8" s="1">
        <v>0</v>
      </c>
      <c r="U8" s="1">
        <v>1</v>
      </c>
      <c r="V8" s="1">
        <v>0</v>
      </c>
      <c r="W8" s="6">
        <v>2</v>
      </c>
      <c r="X8" s="1">
        <v>0</v>
      </c>
      <c r="Y8" s="1">
        <v>3</v>
      </c>
      <c r="Z8" s="1">
        <v>0</v>
      </c>
      <c r="AA8" s="1">
        <v>2</v>
      </c>
      <c r="AB8" s="1">
        <v>0</v>
      </c>
      <c r="AC8" s="1">
        <v>2</v>
      </c>
      <c r="AD8" s="1">
        <v>0</v>
      </c>
      <c r="AE8" s="1">
        <v>2</v>
      </c>
    </row>
    <row r="9" spans="1:31" s="2" customFormat="1" ht="15.75" x14ac:dyDescent="0.25">
      <c r="A9" s="2" t="s">
        <v>6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1</v>
      </c>
      <c r="N9" s="1">
        <v>0</v>
      </c>
      <c r="O9" s="1">
        <v>0</v>
      </c>
      <c r="P9" s="1">
        <v>0</v>
      </c>
      <c r="Q9" s="1">
        <v>1</v>
      </c>
      <c r="R9" s="1">
        <v>0</v>
      </c>
      <c r="S9" s="1">
        <v>0</v>
      </c>
      <c r="T9" s="1">
        <v>0</v>
      </c>
      <c r="U9" s="1">
        <v>2</v>
      </c>
      <c r="V9" s="1">
        <v>0</v>
      </c>
      <c r="W9" s="6">
        <v>2</v>
      </c>
      <c r="X9" s="1">
        <v>0</v>
      </c>
      <c r="Y9" s="1">
        <v>2</v>
      </c>
      <c r="Z9" s="1">
        <v>0</v>
      </c>
      <c r="AA9" s="1">
        <v>3</v>
      </c>
      <c r="AB9" s="1">
        <v>0</v>
      </c>
      <c r="AC9" s="1">
        <v>2</v>
      </c>
      <c r="AD9" s="1">
        <v>0</v>
      </c>
      <c r="AE9" s="1">
        <v>3</v>
      </c>
    </row>
    <row r="10" spans="1:31" s="2" customFormat="1" ht="15.75" x14ac:dyDescent="0.25">
      <c r="A10" s="2" t="s">
        <v>7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2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2</v>
      </c>
      <c r="T10" s="1">
        <v>0</v>
      </c>
      <c r="U10" s="1">
        <v>2</v>
      </c>
      <c r="V10" s="1">
        <v>0</v>
      </c>
      <c r="W10" s="6">
        <v>3</v>
      </c>
      <c r="X10" s="1">
        <v>0</v>
      </c>
      <c r="Y10" s="1">
        <v>2</v>
      </c>
      <c r="Z10" s="1">
        <v>0</v>
      </c>
      <c r="AA10" s="1">
        <v>2</v>
      </c>
      <c r="AB10" s="1">
        <v>0</v>
      </c>
      <c r="AC10" s="1">
        <v>3</v>
      </c>
      <c r="AD10" s="1">
        <v>0</v>
      </c>
      <c r="AE10" s="1">
        <v>3</v>
      </c>
    </row>
    <row r="11" spans="1:31" s="2" customFormat="1" ht="15.75" x14ac:dyDescent="0.25">
      <c r="A11" s="2" t="s">
        <v>8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1</v>
      </c>
      <c r="N11" s="1">
        <v>0</v>
      </c>
      <c r="O11" s="1">
        <v>0</v>
      </c>
      <c r="P11" s="1">
        <v>0</v>
      </c>
      <c r="Q11" s="1">
        <v>1</v>
      </c>
      <c r="R11" s="1">
        <v>0</v>
      </c>
      <c r="S11" s="1">
        <v>1</v>
      </c>
      <c r="T11" s="1">
        <v>0</v>
      </c>
      <c r="U11" s="1">
        <v>2</v>
      </c>
      <c r="V11" s="1">
        <v>0</v>
      </c>
      <c r="W11" s="6">
        <v>2</v>
      </c>
      <c r="X11" s="1">
        <v>0</v>
      </c>
      <c r="Y11" s="1">
        <v>1</v>
      </c>
      <c r="Z11" s="1">
        <v>0</v>
      </c>
      <c r="AA11" s="1">
        <v>3</v>
      </c>
      <c r="AB11" s="1">
        <v>0</v>
      </c>
      <c r="AC11" s="1">
        <v>2</v>
      </c>
      <c r="AD11" s="1">
        <v>0</v>
      </c>
      <c r="AE11" s="1">
        <v>3</v>
      </c>
    </row>
    <row r="12" spans="1:31" s="2" customFormat="1" ht="18" customHeight="1" x14ac:dyDescent="0.25">
      <c r="A12" s="2" t="s">
        <v>9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1</v>
      </c>
      <c r="N12" s="1">
        <v>0</v>
      </c>
      <c r="O12" s="1">
        <v>0</v>
      </c>
      <c r="P12" s="1">
        <v>0</v>
      </c>
      <c r="Q12" s="1">
        <v>1</v>
      </c>
      <c r="R12" s="1">
        <v>0</v>
      </c>
      <c r="S12" s="1">
        <v>1</v>
      </c>
      <c r="T12" s="1">
        <v>0</v>
      </c>
      <c r="U12" s="1">
        <v>1</v>
      </c>
      <c r="V12" s="1">
        <v>0</v>
      </c>
      <c r="W12" s="6">
        <v>3</v>
      </c>
      <c r="X12" s="1">
        <v>0</v>
      </c>
      <c r="Y12" s="1">
        <v>1</v>
      </c>
      <c r="Z12" s="1">
        <v>0</v>
      </c>
      <c r="AA12" s="1">
        <v>3</v>
      </c>
      <c r="AB12" s="1">
        <v>0</v>
      </c>
      <c r="AC12" s="1">
        <v>2</v>
      </c>
      <c r="AD12" s="1">
        <v>0</v>
      </c>
      <c r="AE12" s="1">
        <v>2</v>
      </c>
    </row>
    <row r="15" spans="1:31" x14ac:dyDescent="0.25">
      <c r="L15" s="5" t="s">
        <v>249</v>
      </c>
      <c r="P15" s="5" t="s">
        <v>673</v>
      </c>
      <c r="V15" s="5" t="s">
        <v>682</v>
      </c>
    </row>
    <row r="17" spans="12:22" x14ac:dyDescent="0.25">
      <c r="L17" s="5" t="s">
        <v>45</v>
      </c>
      <c r="P17" s="5" t="s">
        <v>45</v>
      </c>
      <c r="V17" s="5" t="s">
        <v>45</v>
      </c>
    </row>
    <row r="19" spans="12:22" x14ac:dyDescent="0.25">
      <c r="L19" s="5" t="s">
        <v>46</v>
      </c>
      <c r="P19" s="5" t="s">
        <v>46</v>
      </c>
      <c r="V19" s="5" t="s">
        <v>46</v>
      </c>
    </row>
    <row r="20" spans="12:22" x14ac:dyDescent="0.25">
      <c r="L20" s="5" t="s">
        <v>47</v>
      </c>
      <c r="P20" s="5" t="s">
        <v>47</v>
      </c>
      <c r="V20" s="5" t="s">
        <v>47</v>
      </c>
    </row>
    <row r="21" spans="12:22" x14ac:dyDescent="0.25">
      <c r="L21" s="5" t="s">
        <v>48</v>
      </c>
      <c r="P21" s="5" t="s">
        <v>48</v>
      </c>
      <c r="V21" s="5" t="s">
        <v>48</v>
      </c>
    </row>
    <row r="24" spans="12:22" x14ac:dyDescent="0.25">
      <c r="L24" s="5" t="s">
        <v>49</v>
      </c>
      <c r="P24" s="5" t="s">
        <v>49</v>
      </c>
      <c r="V24" s="5" t="s">
        <v>49</v>
      </c>
    </row>
    <row r="26" spans="12:22" x14ac:dyDescent="0.25">
      <c r="L26" s="5" t="s">
        <v>583</v>
      </c>
      <c r="P26" s="5" t="s">
        <v>674</v>
      </c>
      <c r="V26" s="5" t="s">
        <v>683</v>
      </c>
    </row>
    <row r="27" spans="12:22" x14ac:dyDescent="0.25">
      <c r="L27" s="5" t="s">
        <v>584</v>
      </c>
      <c r="P27" s="5" t="s">
        <v>675</v>
      </c>
      <c r="V27" s="5" t="s">
        <v>684</v>
      </c>
    </row>
    <row r="28" spans="12:22" x14ac:dyDescent="0.25">
      <c r="L28" s="5" t="s">
        <v>585</v>
      </c>
      <c r="P28" s="5" t="s">
        <v>676</v>
      </c>
      <c r="V28" s="5" t="s">
        <v>685</v>
      </c>
    </row>
    <row r="29" spans="12:22" x14ac:dyDescent="0.25">
      <c r="L29" s="5" t="s">
        <v>586</v>
      </c>
      <c r="P29" s="5" t="s">
        <v>677</v>
      </c>
      <c r="V29" s="5" t="s">
        <v>686</v>
      </c>
    </row>
    <row r="30" spans="12:22" x14ac:dyDescent="0.25">
      <c r="L30" s="5" t="s">
        <v>587</v>
      </c>
      <c r="P30" s="5" t="s">
        <v>678</v>
      </c>
      <c r="V30" s="5" t="s">
        <v>687</v>
      </c>
    </row>
    <row r="31" spans="12:22" x14ac:dyDescent="0.25">
      <c r="L31" s="5" t="s">
        <v>588</v>
      </c>
      <c r="P31" s="5" t="s">
        <v>679</v>
      </c>
      <c r="V31" s="5" t="s">
        <v>688</v>
      </c>
    </row>
    <row r="32" spans="12:22" x14ac:dyDescent="0.25">
      <c r="L32" s="5" t="s">
        <v>589</v>
      </c>
    </row>
    <row r="33" spans="12:22" x14ac:dyDescent="0.25">
      <c r="L33" s="5" t="s">
        <v>590</v>
      </c>
      <c r="P33" s="5" t="s">
        <v>594</v>
      </c>
      <c r="V33" s="5" t="s">
        <v>594</v>
      </c>
    </row>
    <row r="34" spans="12:22" x14ac:dyDescent="0.25">
      <c r="L34" s="5" t="s">
        <v>591</v>
      </c>
    </row>
    <row r="35" spans="12:22" x14ac:dyDescent="0.25">
      <c r="L35" s="5" t="s">
        <v>592</v>
      </c>
    </row>
    <row r="36" spans="12:22" x14ac:dyDescent="0.25">
      <c r="L36" s="5" t="s">
        <v>593</v>
      </c>
      <c r="P36" s="5" t="s">
        <v>62</v>
      </c>
      <c r="V36" s="5" t="s">
        <v>62</v>
      </c>
    </row>
    <row r="38" spans="12:22" x14ac:dyDescent="0.25">
      <c r="L38" s="5" t="s">
        <v>594</v>
      </c>
      <c r="P38" s="5" t="s">
        <v>63</v>
      </c>
      <c r="V38" s="5" t="s">
        <v>63</v>
      </c>
    </row>
    <row r="39" spans="12:22" x14ac:dyDescent="0.25">
      <c r="P39" s="5" t="s">
        <v>64</v>
      </c>
      <c r="V39" s="5" t="s">
        <v>64</v>
      </c>
    </row>
    <row r="40" spans="12:22" x14ac:dyDescent="0.25">
      <c r="P40" s="5" t="s">
        <v>595</v>
      </c>
      <c r="V40" s="5" t="s">
        <v>689</v>
      </c>
    </row>
    <row r="41" spans="12:22" x14ac:dyDescent="0.25">
      <c r="L41" s="5" t="s">
        <v>62</v>
      </c>
      <c r="P41" s="5" t="s">
        <v>680</v>
      </c>
      <c r="V41" s="5" t="s">
        <v>690</v>
      </c>
    </row>
    <row r="43" spans="12:22" x14ac:dyDescent="0.25">
      <c r="L43" s="5" t="s">
        <v>63</v>
      </c>
      <c r="P43" s="5" t="s">
        <v>67</v>
      </c>
      <c r="V43" s="5" t="s">
        <v>67</v>
      </c>
    </row>
    <row r="44" spans="12:22" x14ac:dyDescent="0.25">
      <c r="L44" s="5" t="s">
        <v>64</v>
      </c>
      <c r="P44" s="5" t="s">
        <v>681</v>
      </c>
      <c r="V44" s="5" t="s">
        <v>691</v>
      </c>
    </row>
    <row r="45" spans="12:22" x14ac:dyDescent="0.25">
      <c r="L45" s="5" t="s">
        <v>595</v>
      </c>
    </row>
    <row r="46" spans="12:22" x14ac:dyDescent="0.25">
      <c r="L46" s="5" t="s">
        <v>596</v>
      </c>
      <c r="V46" s="5" t="s">
        <v>692</v>
      </c>
    </row>
    <row r="48" spans="12:22" x14ac:dyDescent="0.25">
      <c r="L48" s="5" t="s">
        <v>67</v>
      </c>
      <c r="V48" s="5" t="s">
        <v>45</v>
      </c>
    </row>
    <row r="49" spans="12:22" x14ac:dyDescent="0.25">
      <c r="L49" s="5" t="s">
        <v>262</v>
      </c>
    </row>
    <row r="50" spans="12:22" x14ac:dyDescent="0.25">
      <c r="V50" s="5" t="s">
        <v>70</v>
      </c>
    </row>
    <row r="51" spans="12:22" x14ac:dyDescent="0.25">
      <c r="V51" s="5" t="s">
        <v>71</v>
      </c>
    </row>
    <row r="52" spans="12:22" x14ac:dyDescent="0.25">
      <c r="L52" s="5" t="s">
        <v>597</v>
      </c>
      <c r="V52" s="5" t="s">
        <v>48</v>
      </c>
    </row>
    <row r="54" spans="12:22" x14ac:dyDescent="0.25">
      <c r="L54" s="5" t="s">
        <v>45</v>
      </c>
      <c r="V54" s="5" t="s">
        <v>72</v>
      </c>
    </row>
    <row r="56" spans="12:22" x14ac:dyDescent="0.25">
      <c r="L56" s="5" t="s">
        <v>70</v>
      </c>
    </row>
    <row r="57" spans="12:22" x14ac:dyDescent="0.25">
      <c r="L57" s="5" t="s">
        <v>71</v>
      </c>
      <c r="V57" s="5" t="s">
        <v>73</v>
      </c>
    </row>
    <row r="58" spans="12:22" x14ac:dyDescent="0.25">
      <c r="L58" s="5" t="s">
        <v>48</v>
      </c>
    </row>
    <row r="59" spans="12:22" x14ac:dyDescent="0.25">
      <c r="V59" s="5" t="s">
        <v>74</v>
      </c>
    </row>
    <row r="60" spans="12:22" x14ac:dyDescent="0.25">
      <c r="L60" s="5" t="s">
        <v>72</v>
      </c>
      <c r="V60" s="5" t="s">
        <v>693</v>
      </c>
    </row>
    <row r="63" spans="12:22" x14ac:dyDescent="0.25">
      <c r="L63" s="5" t="s">
        <v>73</v>
      </c>
      <c r="V63" s="5" t="s">
        <v>77</v>
      </c>
    </row>
    <row r="65" spans="12:22" x14ac:dyDescent="0.25">
      <c r="L65" s="5" t="s">
        <v>74</v>
      </c>
      <c r="V65" s="5" t="s">
        <v>78</v>
      </c>
    </row>
    <row r="66" spans="12:22" x14ac:dyDescent="0.25">
      <c r="L66" s="5" t="s">
        <v>598</v>
      </c>
      <c r="V66" s="5" t="s">
        <v>694</v>
      </c>
    </row>
    <row r="67" spans="12:22" x14ac:dyDescent="0.25">
      <c r="V67" s="5" t="s">
        <v>695</v>
      </c>
    </row>
    <row r="68" spans="12:22" x14ac:dyDescent="0.25">
      <c r="V68" s="5" t="s">
        <v>696</v>
      </c>
    </row>
    <row r="69" spans="12:22" x14ac:dyDescent="0.25">
      <c r="L69" s="5" t="s">
        <v>77</v>
      </c>
    </row>
    <row r="71" spans="12:22" x14ac:dyDescent="0.25">
      <c r="L71" s="5" t="s">
        <v>78</v>
      </c>
      <c r="V71" s="5" t="s">
        <v>82</v>
      </c>
    </row>
    <row r="72" spans="12:22" x14ac:dyDescent="0.25">
      <c r="L72" s="5" t="s">
        <v>599</v>
      </c>
    </row>
    <row r="73" spans="12:22" x14ac:dyDescent="0.25">
      <c r="L73" s="5" t="s">
        <v>600</v>
      </c>
      <c r="V73" s="5" t="s">
        <v>602</v>
      </c>
    </row>
    <row r="74" spans="12:22" x14ac:dyDescent="0.25">
      <c r="L74" s="5" t="s">
        <v>601</v>
      </c>
      <c r="V74" s="5" t="s">
        <v>697</v>
      </c>
    </row>
    <row r="77" spans="12:22" x14ac:dyDescent="0.25">
      <c r="L77" s="5" t="s">
        <v>82</v>
      </c>
      <c r="V77" s="5" t="s">
        <v>85</v>
      </c>
    </row>
    <row r="79" spans="12:22" x14ac:dyDescent="0.25">
      <c r="L79" s="5" t="s">
        <v>602</v>
      </c>
      <c r="V79" s="5" t="s">
        <v>698</v>
      </c>
    </row>
    <row r="80" spans="12:22" x14ac:dyDescent="0.25">
      <c r="L80" s="5" t="s">
        <v>603</v>
      </c>
      <c r="V80" s="5" t="s">
        <v>699</v>
      </c>
    </row>
    <row r="81" spans="12:22" x14ac:dyDescent="0.25">
      <c r="V81" s="5" t="s">
        <v>700</v>
      </c>
    </row>
    <row r="82" spans="12:22" x14ac:dyDescent="0.25">
      <c r="V82" s="5" t="s">
        <v>701</v>
      </c>
    </row>
    <row r="83" spans="12:22" x14ac:dyDescent="0.25">
      <c r="L83" s="5" t="s">
        <v>85</v>
      </c>
      <c r="V83" s="5" t="s">
        <v>702</v>
      </c>
    </row>
    <row r="84" spans="12:22" x14ac:dyDescent="0.25">
      <c r="V84" s="5" t="s">
        <v>703</v>
      </c>
    </row>
    <row r="85" spans="12:22" x14ac:dyDescent="0.25">
      <c r="L85" s="5" t="s">
        <v>604</v>
      </c>
    </row>
    <row r="86" spans="12:22" x14ac:dyDescent="0.25">
      <c r="L86" s="5" t="s">
        <v>605</v>
      </c>
      <c r="V86" s="5" t="s">
        <v>704</v>
      </c>
    </row>
    <row r="87" spans="12:22" x14ac:dyDescent="0.25">
      <c r="L87" s="5" t="s">
        <v>606</v>
      </c>
    </row>
    <row r="88" spans="12:22" x14ac:dyDescent="0.25">
      <c r="L88" s="5" t="s">
        <v>607</v>
      </c>
      <c r="V88" s="5" t="s">
        <v>67</v>
      </c>
    </row>
    <row r="89" spans="12:22" x14ac:dyDescent="0.25">
      <c r="L89" s="5" t="s">
        <v>608</v>
      </c>
      <c r="V89" s="5" t="s">
        <v>98</v>
      </c>
    </row>
    <row r="90" spans="12:22" x14ac:dyDescent="0.25">
      <c r="L90" s="5" t="s">
        <v>609</v>
      </c>
    </row>
    <row r="91" spans="12:22" x14ac:dyDescent="0.25">
      <c r="L91" s="5" t="s">
        <v>610</v>
      </c>
      <c r="V91" s="5" t="s">
        <v>99</v>
      </c>
    </row>
    <row r="93" spans="12:22" x14ac:dyDescent="0.25">
      <c r="L93" s="5" t="s">
        <v>611</v>
      </c>
      <c r="V93" s="5" t="s">
        <v>705</v>
      </c>
    </row>
    <row r="94" spans="12:22" x14ac:dyDescent="0.25">
      <c r="V94" s="5" t="s">
        <v>706</v>
      </c>
    </row>
    <row r="95" spans="12:22" x14ac:dyDescent="0.25">
      <c r="L95" s="5" t="s">
        <v>67</v>
      </c>
      <c r="V95" s="5" t="s">
        <v>707</v>
      </c>
    </row>
    <row r="96" spans="12:22" x14ac:dyDescent="0.25">
      <c r="L96" s="5" t="s">
        <v>98</v>
      </c>
      <c r="V96" s="5" t="s">
        <v>708</v>
      </c>
    </row>
    <row r="97" spans="12:22" x14ac:dyDescent="0.25">
      <c r="V97" s="5" t="s">
        <v>709</v>
      </c>
    </row>
    <row r="98" spans="12:22" x14ac:dyDescent="0.25">
      <c r="L98" s="5" t="s">
        <v>99</v>
      </c>
      <c r="V98" s="5" t="s">
        <v>710</v>
      </c>
    </row>
    <row r="100" spans="12:22" x14ac:dyDescent="0.25">
      <c r="L100" s="5" t="s">
        <v>612</v>
      </c>
      <c r="V100" s="5" t="s">
        <v>111</v>
      </c>
    </row>
    <row r="101" spans="12:22" x14ac:dyDescent="0.25">
      <c r="L101" s="5" t="s">
        <v>613</v>
      </c>
    </row>
    <row r="102" spans="12:22" x14ac:dyDescent="0.25">
      <c r="L102" s="5" t="s">
        <v>614</v>
      </c>
    </row>
    <row r="103" spans="12:22" x14ac:dyDescent="0.25">
      <c r="L103" s="5" t="s">
        <v>615</v>
      </c>
      <c r="V103" s="5" t="s">
        <v>112</v>
      </c>
    </row>
    <row r="104" spans="12:22" x14ac:dyDescent="0.25">
      <c r="L104" s="5" t="s">
        <v>616</v>
      </c>
    </row>
    <row r="105" spans="12:22" x14ac:dyDescent="0.25">
      <c r="L105" s="5" t="s">
        <v>617</v>
      </c>
      <c r="V105" s="5" t="s">
        <v>711</v>
      </c>
    </row>
    <row r="106" spans="12:22" x14ac:dyDescent="0.25">
      <c r="L106" s="5" t="s">
        <v>618</v>
      </c>
      <c r="V106" s="5" t="s">
        <v>712</v>
      </c>
    </row>
    <row r="107" spans="12:22" x14ac:dyDescent="0.25">
      <c r="V107" s="5" t="s">
        <v>713</v>
      </c>
    </row>
    <row r="108" spans="12:22" x14ac:dyDescent="0.25">
      <c r="L108" s="5" t="s">
        <v>111</v>
      </c>
      <c r="V108" s="5" t="s">
        <v>714</v>
      </c>
    </row>
    <row r="109" spans="12:22" x14ac:dyDescent="0.25">
      <c r="V109" s="5" t="s">
        <v>715</v>
      </c>
    </row>
    <row r="110" spans="12:22" x14ac:dyDescent="0.25">
      <c r="V110" s="5" t="s">
        <v>716</v>
      </c>
    </row>
    <row r="111" spans="12:22" x14ac:dyDescent="0.25">
      <c r="L111" s="5" t="s">
        <v>112</v>
      </c>
      <c r="V111" s="5" t="s">
        <v>717</v>
      </c>
    </row>
    <row r="112" spans="12:22" x14ac:dyDescent="0.25">
      <c r="V112" s="5" t="s">
        <v>718</v>
      </c>
    </row>
    <row r="113" spans="12:22" x14ac:dyDescent="0.25">
      <c r="L113" s="5" t="s">
        <v>619</v>
      </c>
      <c r="V113" s="5" t="s">
        <v>719</v>
      </c>
    </row>
    <row r="114" spans="12:22" x14ac:dyDescent="0.25">
      <c r="L114" s="5" t="s">
        <v>620</v>
      </c>
      <c r="V114" s="5" t="s">
        <v>720</v>
      </c>
    </row>
    <row r="115" spans="12:22" x14ac:dyDescent="0.25">
      <c r="L115" s="5" t="s">
        <v>621</v>
      </c>
      <c r="V115" s="5" t="s">
        <v>721</v>
      </c>
    </row>
    <row r="116" spans="12:22" x14ac:dyDescent="0.25">
      <c r="L116" s="5" t="s">
        <v>622</v>
      </c>
      <c r="V116" s="5" t="s">
        <v>722</v>
      </c>
    </row>
    <row r="117" spans="12:22" x14ac:dyDescent="0.25">
      <c r="L117" s="5" t="s">
        <v>623</v>
      </c>
    </row>
    <row r="118" spans="12:22" x14ac:dyDescent="0.25">
      <c r="L118" s="5" t="s">
        <v>624</v>
      </c>
      <c r="V118" s="5" t="s">
        <v>723</v>
      </c>
    </row>
    <row r="119" spans="12:22" x14ac:dyDescent="0.25">
      <c r="L119" s="5" t="s">
        <v>625</v>
      </c>
    </row>
    <row r="120" spans="12:22" x14ac:dyDescent="0.25">
      <c r="L120" s="5" t="s">
        <v>626</v>
      </c>
      <c r="V120" s="5" t="s">
        <v>67</v>
      </c>
    </row>
    <row r="121" spans="12:22" x14ac:dyDescent="0.25">
      <c r="L121" s="5" t="s">
        <v>627</v>
      </c>
      <c r="V121" s="5" t="s">
        <v>161</v>
      </c>
    </row>
    <row r="122" spans="12:22" x14ac:dyDescent="0.25">
      <c r="L122" s="5" t="s">
        <v>628</v>
      </c>
    </row>
    <row r="123" spans="12:22" x14ac:dyDescent="0.25">
      <c r="L123" s="5" t="s">
        <v>629</v>
      </c>
      <c r="V123" s="5" t="s">
        <v>67</v>
      </c>
    </row>
    <row r="124" spans="12:22" x14ac:dyDescent="0.25">
      <c r="L124" s="5" t="s">
        <v>630</v>
      </c>
      <c r="V124" s="5" t="s">
        <v>162</v>
      </c>
    </row>
    <row r="125" spans="12:22" x14ac:dyDescent="0.25">
      <c r="L125" s="5" t="s">
        <v>631</v>
      </c>
    </row>
    <row r="126" spans="12:22" x14ac:dyDescent="0.25">
      <c r="L126" s="5" t="s">
        <v>632</v>
      </c>
      <c r="V126" s="5" t="s">
        <v>163</v>
      </c>
    </row>
    <row r="127" spans="12:22" x14ac:dyDescent="0.25">
      <c r="L127" s="5" t="s">
        <v>633</v>
      </c>
    </row>
    <row r="128" spans="12:22" x14ac:dyDescent="0.25">
      <c r="L128" s="5" t="s">
        <v>634</v>
      </c>
      <c r="V128" s="5" t="s">
        <v>705</v>
      </c>
    </row>
    <row r="129" spans="12:22" x14ac:dyDescent="0.25">
      <c r="L129" s="5" t="s">
        <v>635</v>
      </c>
      <c r="V129" s="5" t="s">
        <v>706</v>
      </c>
    </row>
    <row r="130" spans="12:22" x14ac:dyDescent="0.25">
      <c r="V130" s="5" t="s">
        <v>707</v>
      </c>
    </row>
    <row r="131" spans="12:22" x14ac:dyDescent="0.25">
      <c r="L131" s="5" t="s">
        <v>636</v>
      </c>
      <c r="V131" s="5" t="s">
        <v>708</v>
      </c>
    </row>
    <row r="132" spans="12:22" x14ac:dyDescent="0.25">
      <c r="V132" s="5" t="s">
        <v>709</v>
      </c>
    </row>
    <row r="133" spans="12:22" x14ac:dyDescent="0.25">
      <c r="L133" s="5" t="s">
        <v>67</v>
      </c>
      <c r="V133" s="5" t="s">
        <v>710</v>
      </c>
    </row>
    <row r="134" spans="12:22" x14ac:dyDescent="0.25">
      <c r="L134" s="5" t="s">
        <v>161</v>
      </c>
    </row>
    <row r="135" spans="12:22" x14ac:dyDescent="0.25">
      <c r="V135" s="5" t="s">
        <v>111</v>
      </c>
    </row>
    <row r="136" spans="12:22" x14ac:dyDescent="0.25">
      <c r="L136" s="5" t="s">
        <v>67</v>
      </c>
    </row>
    <row r="137" spans="12:22" x14ac:dyDescent="0.25">
      <c r="L137" s="5" t="s">
        <v>162</v>
      </c>
    </row>
    <row r="138" spans="12:22" x14ac:dyDescent="0.25">
      <c r="V138" s="5" t="s">
        <v>171</v>
      </c>
    </row>
    <row r="139" spans="12:22" x14ac:dyDescent="0.25">
      <c r="L139" s="5" t="s">
        <v>163</v>
      </c>
    </row>
    <row r="140" spans="12:22" x14ac:dyDescent="0.25">
      <c r="V140" s="5" t="s">
        <v>711</v>
      </c>
    </row>
    <row r="141" spans="12:22" x14ac:dyDescent="0.25">
      <c r="L141" s="5" t="s">
        <v>612</v>
      </c>
      <c r="V141" s="5" t="s">
        <v>712</v>
      </c>
    </row>
    <row r="142" spans="12:22" x14ac:dyDescent="0.25">
      <c r="L142" s="5" t="s">
        <v>613</v>
      </c>
      <c r="V142" s="5" t="s">
        <v>724</v>
      </c>
    </row>
    <row r="143" spans="12:22" x14ac:dyDescent="0.25">
      <c r="L143" s="5" t="s">
        <v>614</v>
      </c>
      <c r="V143" s="5" t="s">
        <v>725</v>
      </c>
    </row>
    <row r="144" spans="12:22" x14ac:dyDescent="0.25">
      <c r="L144" s="5" t="s">
        <v>615</v>
      </c>
      <c r="V144" s="5" t="s">
        <v>726</v>
      </c>
    </row>
    <row r="145" spans="12:22" x14ac:dyDescent="0.25">
      <c r="L145" s="5" t="s">
        <v>637</v>
      </c>
      <c r="V145" s="5" t="s">
        <v>727</v>
      </c>
    </row>
    <row r="146" spans="12:22" x14ac:dyDescent="0.25">
      <c r="L146" s="5" t="s">
        <v>638</v>
      </c>
      <c r="V146" s="5" t="s">
        <v>728</v>
      </c>
    </row>
    <row r="147" spans="12:22" x14ac:dyDescent="0.25">
      <c r="L147" s="5" t="s">
        <v>639</v>
      </c>
      <c r="V147" s="5" t="s">
        <v>729</v>
      </c>
    </row>
    <row r="148" spans="12:22" x14ac:dyDescent="0.25">
      <c r="V148" s="5" t="s">
        <v>730</v>
      </c>
    </row>
    <row r="149" spans="12:22" x14ac:dyDescent="0.25">
      <c r="L149" s="5" t="s">
        <v>111</v>
      </c>
      <c r="V149" s="5" t="s">
        <v>731</v>
      </c>
    </row>
    <row r="150" spans="12:22" x14ac:dyDescent="0.25">
      <c r="V150" s="5" t="s">
        <v>732</v>
      </c>
    </row>
    <row r="151" spans="12:22" x14ac:dyDescent="0.25">
      <c r="V151" s="5" t="s">
        <v>733</v>
      </c>
    </row>
    <row r="152" spans="12:22" x14ac:dyDescent="0.25">
      <c r="L152" s="5" t="s">
        <v>171</v>
      </c>
    </row>
    <row r="153" spans="12:22" x14ac:dyDescent="0.25">
      <c r="V153" s="5" t="s">
        <v>734</v>
      </c>
    </row>
    <row r="154" spans="12:22" x14ac:dyDescent="0.25">
      <c r="L154" s="5" t="s">
        <v>619</v>
      </c>
    </row>
    <row r="155" spans="12:22" x14ac:dyDescent="0.25">
      <c r="L155" s="5" t="s">
        <v>620</v>
      </c>
      <c r="V155" s="5" t="s">
        <v>67</v>
      </c>
    </row>
    <row r="156" spans="12:22" x14ac:dyDescent="0.25">
      <c r="L156" s="5" t="s">
        <v>640</v>
      </c>
      <c r="V156" s="5" t="s">
        <v>218</v>
      </c>
    </row>
    <row r="157" spans="12:22" x14ac:dyDescent="0.25">
      <c r="L157" s="5" t="s">
        <v>641</v>
      </c>
    </row>
    <row r="158" spans="12:22" x14ac:dyDescent="0.25">
      <c r="L158" s="5" t="s">
        <v>642</v>
      </c>
      <c r="V158" s="5" t="s">
        <v>67</v>
      </c>
    </row>
    <row r="159" spans="12:22" x14ac:dyDescent="0.25">
      <c r="L159" s="5" t="s">
        <v>643</v>
      </c>
      <c r="V159" s="5" t="s">
        <v>219</v>
      </c>
    </row>
    <row r="160" spans="12:22" x14ac:dyDescent="0.25">
      <c r="L160" s="5" t="s">
        <v>644</v>
      </c>
    </row>
    <row r="161" spans="12:22" x14ac:dyDescent="0.25">
      <c r="L161" s="5" t="s">
        <v>645</v>
      </c>
      <c r="V161" s="5" t="s">
        <v>220</v>
      </c>
    </row>
    <row r="162" spans="12:22" x14ac:dyDescent="0.25">
      <c r="L162" s="5" t="s">
        <v>646</v>
      </c>
    </row>
    <row r="163" spans="12:22" x14ac:dyDescent="0.25">
      <c r="L163" s="5" t="s">
        <v>647</v>
      </c>
      <c r="V163" s="5" t="s">
        <v>735</v>
      </c>
    </row>
    <row r="164" spans="12:22" x14ac:dyDescent="0.25">
      <c r="L164" s="5" t="s">
        <v>648</v>
      </c>
      <c r="V164" s="5" t="s">
        <v>736</v>
      </c>
    </row>
    <row r="165" spans="12:22" x14ac:dyDescent="0.25">
      <c r="L165" s="5" t="s">
        <v>649</v>
      </c>
      <c r="V165" s="5" t="s">
        <v>737</v>
      </c>
    </row>
    <row r="166" spans="12:22" x14ac:dyDescent="0.25">
      <c r="L166" s="5" t="s">
        <v>650</v>
      </c>
      <c r="V166" s="5" t="s">
        <v>738</v>
      </c>
    </row>
    <row r="167" spans="12:22" x14ac:dyDescent="0.25">
      <c r="L167" s="5" t="s">
        <v>651</v>
      </c>
      <c r="V167" s="5" t="s">
        <v>739</v>
      </c>
    </row>
    <row r="168" spans="12:22" x14ac:dyDescent="0.25">
      <c r="L168" s="5" t="s">
        <v>652</v>
      </c>
      <c r="V168" s="5" t="s">
        <v>740</v>
      </c>
    </row>
    <row r="169" spans="12:22" x14ac:dyDescent="0.25">
      <c r="L169" s="5" t="s">
        <v>653</v>
      </c>
    </row>
    <row r="170" spans="12:22" x14ac:dyDescent="0.25">
      <c r="L170" s="5" t="s">
        <v>654</v>
      </c>
      <c r="V170" s="5" t="s">
        <v>232</v>
      </c>
    </row>
    <row r="172" spans="12:22" x14ac:dyDescent="0.25">
      <c r="L172" s="5" t="s">
        <v>655</v>
      </c>
    </row>
    <row r="173" spans="12:22" x14ac:dyDescent="0.25">
      <c r="V173" s="5" t="s">
        <v>233</v>
      </c>
    </row>
    <row r="174" spans="12:22" x14ac:dyDescent="0.25">
      <c r="L174" s="5" t="s">
        <v>67</v>
      </c>
    </row>
    <row r="175" spans="12:22" x14ac:dyDescent="0.25">
      <c r="L175" s="5" t="s">
        <v>218</v>
      </c>
      <c r="V175" s="5" t="s">
        <v>619</v>
      </c>
    </row>
    <row r="176" spans="12:22" x14ac:dyDescent="0.25">
      <c r="V176" s="5" t="s">
        <v>620</v>
      </c>
    </row>
    <row r="177" spans="12:22" x14ac:dyDescent="0.25">
      <c r="L177" s="5" t="s">
        <v>67</v>
      </c>
      <c r="V177" s="5" t="s">
        <v>741</v>
      </c>
    </row>
    <row r="178" spans="12:22" x14ac:dyDescent="0.25">
      <c r="L178" s="5" t="s">
        <v>219</v>
      </c>
      <c r="V178" s="5" t="s">
        <v>742</v>
      </c>
    </row>
    <row r="179" spans="12:22" x14ac:dyDescent="0.25">
      <c r="V179" s="5" t="s">
        <v>743</v>
      </c>
    </row>
    <row r="180" spans="12:22" x14ac:dyDescent="0.25">
      <c r="L180" s="5" t="s">
        <v>220</v>
      </c>
      <c r="V180" s="5" t="s">
        <v>744</v>
      </c>
    </row>
    <row r="182" spans="12:22" x14ac:dyDescent="0.25">
      <c r="L182" s="5" t="s">
        <v>656</v>
      </c>
      <c r="V182" s="5" t="s">
        <v>745</v>
      </c>
    </row>
    <row r="183" spans="12:22" x14ac:dyDescent="0.25">
      <c r="L183" s="5" t="s">
        <v>657</v>
      </c>
    </row>
    <row r="184" spans="12:22" x14ac:dyDescent="0.25">
      <c r="L184" s="5" t="s">
        <v>658</v>
      </c>
      <c r="V184" s="5" t="s">
        <v>67</v>
      </c>
    </row>
    <row r="185" spans="12:22" x14ac:dyDescent="0.25">
      <c r="L185" s="5" t="s">
        <v>659</v>
      </c>
      <c r="V185" s="5" t="s">
        <v>246</v>
      </c>
    </row>
    <row r="186" spans="12:22" x14ac:dyDescent="0.25">
      <c r="L186" s="5" t="s">
        <v>660</v>
      </c>
    </row>
    <row r="187" spans="12:22" x14ac:dyDescent="0.25">
      <c r="L187" s="5" t="s">
        <v>661</v>
      </c>
      <c r="V187" s="5" t="s">
        <v>67</v>
      </c>
    </row>
    <row r="188" spans="12:22" x14ac:dyDescent="0.25">
      <c r="L188" s="5" t="s">
        <v>662</v>
      </c>
      <c r="V188" s="5" t="s">
        <v>746</v>
      </c>
    </row>
    <row r="190" spans="12:22" x14ac:dyDescent="0.25">
      <c r="L190" s="5" t="s">
        <v>232</v>
      </c>
      <c r="V190" s="5" t="s">
        <v>67</v>
      </c>
    </row>
    <row r="191" spans="12:22" x14ac:dyDescent="0.25">
      <c r="V191" s="5" t="s">
        <v>747</v>
      </c>
    </row>
    <row r="193" spans="12:12" x14ac:dyDescent="0.25">
      <c r="L193" s="5" t="s">
        <v>233</v>
      </c>
    </row>
    <row r="195" spans="12:12" x14ac:dyDescent="0.25">
      <c r="L195" s="5" t="s">
        <v>663</v>
      </c>
    </row>
    <row r="196" spans="12:12" x14ac:dyDescent="0.25">
      <c r="L196" s="5" t="s">
        <v>664</v>
      </c>
    </row>
    <row r="197" spans="12:12" x14ac:dyDescent="0.25">
      <c r="L197" s="5" t="s">
        <v>665</v>
      </c>
    </row>
    <row r="198" spans="12:12" x14ac:dyDescent="0.25">
      <c r="L198" s="5" t="s">
        <v>666</v>
      </c>
    </row>
    <row r="199" spans="12:12" x14ac:dyDescent="0.25">
      <c r="L199" s="5" t="s">
        <v>667</v>
      </c>
    </row>
    <row r="200" spans="12:12" x14ac:dyDescent="0.25">
      <c r="L200" s="5" t="s">
        <v>668</v>
      </c>
    </row>
    <row r="201" spans="12:12" x14ac:dyDescent="0.25">
      <c r="L201" s="5" t="s">
        <v>669</v>
      </c>
    </row>
    <row r="203" spans="12:12" x14ac:dyDescent="0.25">
      <c r="L203" s="5" t="s">
        <v>670</v>
      </c>
    </row>
    <row r="205" spans="12:12" x14ac:dyDescent="0.25">
      <c r="L205" s="5" t="s">
        <v>67</v>
      </c>
    </row>
    <row r="206" spans="12:12" x14ac:dyDescent="0.25">
      <c r="L206" s="5" t="s">
        <v>246</v>
      </c>
    </row>
    <row r="208" spans="12:12" x14ac:dyDescent="0.25">
      <c r="L208" s="5" t="s">
        <v>67</v>
      </c>
    </row>
    <row r="209" spans="12:12" x14ac:dyDescent="0.25">
      <c r="L209" s="5" t="s">
        <v>671</v>
      </c>
    </row>
    <row r="211" spans="12:12" x14ac:dyDescent="0.25">
      <c r="L211" s="5" t="s">
        <v>67</v>
      </c>
    </row>
    <row r="212" spans="12:12" x14ac:dyDescent="0.25">
      <c r="L212" s="5" t="s">
        <v>672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1"/>
  <sheetViews>
    <sheetView topLeftCell="A100" workbookViewId="0">
      <selection activeCell="A96" sqref="A96:B98"/>
    </sheetView>
  </sheetViews>
  <sheetFormatPr defaultColWidth="16.140625" defaultRowHeight="15" x14ac:dyDescent="0.25"/>
  <cols>
    <col min="1" max="1" width="18" style="5"/>
  </cols>
  <sheetData>
    <row r="1" spans="1:11" x14ac:dyDescent="0.25">
      <c r="A1" s="3"/>
      <c r="B1" s="3" t="s">
        <v>748</v>
      </c>
      <c r="C1" s="3"/>
      <c r="D1" s="3"/>
      <c r="E1" s="3"/>
      <c r="F1" s="3"/>
      <c r="G1" s="3"/>
      <c r="H1" s="3"/>
      <c r="I1" s="3"/>
      <c r="J1" s="3"/>
      <c r="K1" s="3"/>
    </row>
    <row r="2" spans="1:11" x14ac:dyDescent="0.25">
      <c r="A2" s="3" t="s">
        <v>0</v>
      </c>
      <c r="B2" s="3" t="s">
        <v>749</v>
      </c>
      <c r="C2" s="3" t="s">
        <v>750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  <c r="J2" s="3" t="s">
        <v>757</v>
      </c>
      <c r="K2" s="3" t="s">
        <v>758</v>
      </c>
    </row>
    <row r="3" spans="1:11" ht="15.75" x14ac:dyDescent="0.25">
      <c r="A3" s="2" t="s">
        <v>1</v>
      </c>
      <c r="B3" s="1">
        <v>290.00000000000006</v>
      </c>
      <c r="C3" s="1">
        <v>60.000000000000057</v>
      </c>
      <c r="D3" s="1">
        <v>410.00000000000011</v>
      </c>
      <c r="E3" s="1">
        <v>140.00000000000011</v>
      </c>
      <c r="F3" s="1">
        <v>459.99999999999994</v>
      </c>
      <c r="G3" s="1">
        <v>80.000000000000071</v>
      </c>
      <c r="H3" s="1">
        <v>250</v>
      </c>
      <c r="I3" s="1">
        <v>60.000000000000057</v>
      </c>
      <c r="J3" s="1">
        <v>399.99999999999989</v>
      </c>
      <c r="K3" s="1">
        <v>40.000000000000036</v>
      </c>
    </row>
    <row r="4" spans="1:11" ht="15.75" x14ac:dyDescent="0.25">
      <c r="A4" s="2" t="s">
        <v>10</v>
      </c>
      <c r="B4" s="1">
        <v>260.00000000000023</v>
      </c>
      <c r="C4" s="1">
        <v>80.000000000000071</v>
      </c>
      <c r="D4" s="1">
        <v>360.00000000000034</v>
      </c>
      <c r="E4" s="1">
        <v>129.99999999999989</v>
      </c>
      <c r="F4" s="1">
        <v>300.00000000000028</v>
      </c>
      <c r="G4" s="1">
        <v>60.000000000000057</v>
      </c>
      <c r="H4" s="1">
        <v>430.00000000000017</v>
      </c>
      <c r="I4" s="1">
        <v>20.000000000000018</v>
      </c>
      <c r="J4" s="1">
        <v>290.00000000000006</v>
      </c>
      <c r="K4" s="1">
        <v>60.000000000000057</v>
      </c>
    </row>
    <row r="5" spans="1:11" ht="15.75" x14ac:dyDescent="0.25">
      <c r="A5" s="2" t="s">
        <v>2</v>
      </c>
      <c r="B5" s="1">
        <v>300.00000000000028</v>
      </c>
      <c r="C5" s="1">
        <v>70.000000000000284</v>
      </c>
      <c r="D5" s="1">
        <v>189.99999999999994</v>
      </c>
      <c r="E5" s="1">
        <v>169.99999999999994</v>
      </c>
      <c r="F5" s="1">
        <v>350.00000000000011</v>
      </c>
      <c r="G5" s="1">
        <v>90.000000000000298</v>
      </c>
      <c r="H5" s="1">
        <v>419.99999999999994</v>
      </c>
      <c r="I5" s="1">
        <v>100.00000000000009</v>
      </c>
      <c r="J5" s="1">
        <v>290.00000000000006</v>
      </c>
      <c r="K5" s="1">
        <v>30.000000000000249</v>
      </c>
    </row>
    <row r="6" spans="1:11" ht="15.75" x14ac:dyDescent="0.25">
      <c r="A6" s="2" t="s">
        <v>3</v>
      </c>
      <c r="B6" s="1">
        <v>160.00000000000014</v>
      </c>
      <c r="C6" s="1">
        <v>90.000000000000298</v>
      </c>
      <c r="D6" s="1">
        <v>390.00000000000011</v>
      </c>
      <c r="E6" s="1">
        <v>120.00000000000011</v>
      </c>
      <c r="F6" s="1">
        <v>260.00000000000023</v>
      </c>
      <c r="G6" s="1">
        <v>129.99999999999989</v>
      </c>
      <c r="H6" s="1">
        <v>280.00000000000023</v>
      </c>
      <c r="I6" s="1">
        <v>50.00000000000027</v>
      </c>
      <c r="J6" s="1">
        <v>419.99999999999994</v>
      </c>
      <c r="K6" s="1">
        <v>80.000000000000071</v>
      </c>
    </row>
    <row r="7" spans="1:11" ht="15.75" x14ac:dyDescent="0.25">
      <c r="A7" s="2" t="s">
        <v>4</v>
      </c>
      <c r="B7" s="1">
        <v>180.00000000000017</v>
      </c>
      <c r="C7" s="1">
        <v>30.000000000000249</v>
      </c>
      <c r="D7" s="1">
        <v>450.00000000000017</v>
      </c>
      <c r="E7" s="1">
        <v>110.00000000000031</v>
      </c>
      <c r="F7" s="1">
        <v>320.00000000000028</v>
      </c>
      <c r="G7" s="1">
        <v>270</v>
      </c>
      <c r="H7" s="1">
        <v>180.00000000000017</v>
      </c>
      <c r="I7" s="1">
        <v>50.00000000000027</v>
      </c>
      <c r="J7" s="1">
        <v>240.00000000000023</v>
      </c>
      <c r="K7" s="1">
        <v>110.00000000000031</v>
      </c>
    </row>
    <row r="8" spans="1:11" ht="15.75" x14ac:dyDescent="0.25">
      <c r="A8" s="2" t="s">
        <v>5</v>
      </c>
      <c r="B8" s="1">
        <v>439.99999999999994</v>
      </c>
      <c r="C8" s="6">
        <v>100.00000000000009</v>
      </c>
      <c r="D8" s="1">
        <v>399.99999999999989</v>
      </c>
      <c r="E8" s="1">
        <v>120.00000000000011</v>
      </c>
      <c r="F8" s="1">
        <v>320.00000000000028</v>
      </c>
      <c r="G8" s="1">
        <v>60.000000000000057</v>
      </c>
      <c r="H8" s="1">
        <v>280.00000000000023</v>
      </c>
      <c r="I8" s="1">
        <v>90.000000000000298</v>
      </c>
      <c r="J8" s="1">
        <v>379.99999999999989</v>
      </c>
      <c r="K8" s="1">
        <v>70.000000000000284</v>
      </c>
    </row>
    <row r="9" spans="1:11" ht="15.75" x14ac:dyDescent="0.25">
      <c r="A9" s="2" t="s">
        <v>6</v>
      </c>
      <c r="B9" s="1">
        <v>189.99999999999994</v>
      </c>
      <c r="C9" s="6">
        <v>140.00000000000011</v>
      </c>
      <c r="D9" s="1">
        <v>410.00000000000011</v>
      </c>
      <c r="E9" s="1">
        <v>110.00000000000031</v>
      </c>
      <c r="F9" s="1">
        <v>320.00000000000028</v>
      </c>
      <c r="G9" s="1">
        <v>60.000000000000057</v>
      </c>
      <c r="H9" s="1">
        <v>140.00000000000011</v>
      </c>
      <c r="I9" s="1">
        <v>80.000000000000071</v>
      </c>
      <c r="J9" s="1">
        <v>209.99999999999997</v>
      </c>
      <c r="K9" s="1">
        <v>60.000000000000057</v>
      </c>
    </row>
    <row r="10" spans="1:11" ht="15.75" x14ac:dyDescent="0.25">
      <c r="A10" s="2" t="s">
        <v>7</v>
      </c>
      <c r="B10" s="1">
        <v>399.99999999999989</v>
      </c>
      <c r="C10" s="6">
        <v>100.00000000000009</v>
      </c>
      <c r="D10" s="1">
        <v>379.99999999999989</v>
      </c>
      <c r="E10" s="1">
        <v>140.00000000000011</v>
      </c>
      <c r="F10" s="1">
        <v>510.00000000000023</v>
      </c>
      <c r="G10" s="1">
        <v>80.000000000000071</v>
      </c>
      <c r="H10" s="1">
        <v>160.00000000000014</v>
      </c>
      <c r="I10" s="1">
        <v>90.000000000000298</v>
      </c>
      <c r="J10" s="1">
        <v>260.00000000000023</v>
      </c>
      <c r="K10" s="1">
        <v>30.000000000000249</v>
      </c>
    </row>
    <row r="11" spans="1:11" ht="15.75" x14ac:dyDescent="0.25">
      <c r="A11" s="2" t="s">
        <v>8</v>
      </c>
      <c r="B11" s="1">
        <v>310.00000000000006</v>
      </c>
      <c r="C11" s="6">
        <v>40.000000000000036</v>
      </c>
      <c r="D11" s="1">
        <v>439.99999999999994</v>
      </c>
      <c r="E11" s="1">
        <v>160.00000000000014</v>
      </c>
      <c r="F11" s="1">
        <v>459.99999999999994</v>
      </c>
      <c r="G11" s="1">
        <v>100.00000000000009</v>
      </c>
      <c r="H11" s="1">
        <v>140.00000000000011</v>
      </c>
      <c r="I11" s="1">
        <v>100.00000000000009</v>
      </c>
      <c r="J11" s="1">
        <v>220.0000000000002</v>
      </c>
      <c r="K11" s="1">
        <v>80.000000000000071</v>
      </c>
    </row>
    <row r="12" spans="1:11" ht="15.75" x14ac:dyDescent="0.25">
      <c r="A12" s="2" t="s">
        <v>9</v>
      </c>
      <c r="B12" s="1">
        <v>450.00000000000017</v>
      </c>
      <c r="C12" s="6">
        <v>60.000000000000057</v>
      </c>
      <c r="D12" s="1">
        <v>419.99999999999994</v>
      </c>
      <c r="E12" s="1">
        <v>180.00000000000017</v>
      </c>
      <c r="F12" s="1">
        <v>470.00000000000017</v>
      </c>
      <c r="G12" s="1">
        <v>20.000000000000018</v>
      </c>
      <c r="H12" s="1">
        <v>180.00000000000017</v>
      </c>
      <c r="I12" s="1">
        <v>110.00000000000031</v>
      </c>
      <c r="J12" s="1">
        <v>360.00000000000034</v>
      </c>
      <c r="K12" s="1">
        <v>50.00000000000027</v>
      </c>
    </row>
    <row r="15" spans="1:11" x14ac:dyDescent="0.25">
      <c r="A15" s="5" t="s">
        <v>759</v>
      </c>
    </row>
    <row r="17" spans="1:1" x14ac:dyDescent="0.25">
      <c r="A17" s="5" t="s">
        <v>45</v>
      </c>
    </row>
    <row r="19" spans="1:1" x14ac:dyDescent="0.25">
      <c r="A19" s="5" t="s">
        <v>46</v>
      </c>
    </row>
    <row r="20" spans="1:1" x14ac:dyDescent="0.25">
      <c r="A20" s="5" t="s">
        <v>47</v>
      </c>
    </row>
    <row r="21" spans="1:1" x14ac:dyDescent="0.25">
      <c r="A21" s="5" t="s">
        <v>48</v>
      </c>
    </row>
    <row r="24" spans="1:1" x14ac:dyDescent="0.25">
      <c r="A24" s="5" t="s">
        <v>49</v>
      </c>
    </row>
    <row r="26" spans="1:1" x14ac:dyDescent="0.25">
      <c r="A26" s="5" t="s">
        <v>760</v>
      </c>
    </row>
    <row r="27" spans="1:1" x14ac:dyDescent="0.25">
      <c r="A27" s="5" t="s">
        <v>761</v>
      </c>
    </row>
    <row r="28" spans="1:1" x14ac:dyDescent="0.25">
      <c r="A28" s="5" t="s">
        <v>762</v>
      </c>
    </row>
    <row r="29" spans="1:1" x14ac:dyDescent="0.25">
      <c r="A29" s="5" t="s">
        <v>763</v>
      </c>
    </row>
    <row r="30" spans="1:1" x14ac:dyDescent="0.25">
      <c r="A30" s="5" t="s">
        <v>764</v>
      </c>
    </row>
    <row r="31" spans="1:1" x14ac:dyDescent="0.25">
      <c r="A31" s="5" t="s">
        <v>765</v>
      </c>
    </row>
    <row r="33" spans="1:1" x14ac:dyDescent="0.25">
      <c r="A33" s="5" t="s">
        <v>594</v>
      </c>
    </row>
    <row r="36" spans="1:1" x14ac:dyDescent="0.25">
      <c r="A36" s="5" t="s">
        <v>62</v>
      </c>
    </row>
    <row r="38" spans="1:1" x14ac:dyDescent="0.25">
      <c r="A38" s="5" t="s">
        <v>63</v>
      </c>
    </row>
    <row r="39" spans="1:1" x14ac:dyDescent="0.25">
      <c r="A39" s="5" t="s">
        <v>64</v>
      </c>
    </row>
    <row r="40" spans="1:1" x14ac:dyDescent="0.25">
      <c r="A40" s="5" t="s">
        <v>766</v>
      </c>
    </row>
    <row r="41" spans="1:1" x14ac:dyDescent="0.25">
      <c r="A41" s="5" t="s">
        <v>767</v>
      </c>
    </row>
    <row r="43" spans="1:1" x14ac:dyDescent="0.25">
      <c r="A43" s="5" t="s">
        <v>67</v>
      </c>
    </row>
    <row r="44" spans="1:1" x14ac:dyDescent="0.25">
      <c r="A44" s="5" t="s">
        <v>768</v>
      </c>
    </row>
    <row r="46" spans="1:1" x14ac:dyDescent="0.25">
      <c r="A46" s="5" t="s">
        <v>769</v>
      </c>
    </row>
    <row r="48" spans="1:1" x14ac:dyDescent="0.25">
      <c r="A48" s="5" t="s">
        <v>45</v>
      </c>
    </row>
    <row r="50" spans="1:1" x14ac:dyDescent="0.25">
      <c r="A50" s="5" t="s">
        <v>70</v>
      </c>
    </row>
    <row r="51" spans="1:1" x14ac:dyDescent="0.25">
      <c r="A51" s="5" t="s">
        <v>71</v>
      </c>
    </row>
    <row r="52" spans="1:1" x14ac:dyDescent="0.25">
      <c r="A52" s="5" t="s">
        <v>48</v>
      </c>
    </row>
    <row r="54" spans="1:1" x14ac:dyDescent="0.25">
      <c r="A54" s="5" t="s">
        <v>72</v>
      </c>
    </row>
    <row r="57" spans="1:1" x14ac:dyDescent="0.25">
      <c r="A57" s="5" t="s">
        <v>73</v>
      </c>
    </row>
    <row r="59" spans="1:1" x14ac:dyDescent="0.25">
      <c r="A59" s="5" t="s">
        <v>74</v>
      </c>
    </row>
    <row r="60" spans="1:1" x14ac:dyDescent="0.25">
      <c r="A60" s="5" t="s">
        <v>770</v>
      </c>
    </row>
    <row r="63" spans="1:1" x14ac:dyDescent="0.25">
      <c r="A63" s="5" t="s">
        <v>77</v>
      </c>
    </row>
    <row r="65" spans="1:1" x14ac:dyDescent="0.25">
      <c r="A65" s="5" t="s">
        <v>78</v>
      </c>
    </row>
    <row r="66" spans="1:1" x14ac:dyDescent="0.25">
      <c r="A66" s="5" t="s">
        <v>771</v>
      </c>
    </row>
    <row r="67" spans="1:1" x14ac:dyDescent="0.25">
      <c r="A67" s="5" t="s">
        <v>772</v>
      </c>
    </row>
    <row r="68" spans="1:1" x14ac:dyDescent="0.25">
      <c r="A68" s="5" t="s">
        <v>773</v>
      </c>
    </row>
    <row r="71" spans="1:1" x14ac:dyDescent="0.25">
      <c r="A71" s="5" t="s">
        <v>82</v>
      </c>
    </row>
    <row r="73" spans="1:1" x14ac:dyDescent="0.25">
      <c r="A73" s="5" t="s">
        <v>83</v>
      </c>
    </row>
    <row r="74" spans="1:1" x14ac:dyDescent="0.25">
      <c r="A74" s="5" t="s">
        <v>774</v>
      </c>
    </row>
    <row r="77" spans="1:1" x14ac:dyDescent="0.25">
      <c r="A77" s="5" t="s">
        <v>85</v>
      </c>
    </row>
    <row r="79" spans="1:1" x14ac:dyDescent="0.25">
      <c r="A79" s="5" t="s">
        <v>775</v>
      </c>
    </row>
    <row r="80" spans="1:1" x14ac:dyDescent="0.25">
      <c r="A80" s="5" t="s">
        <v>776</v>
      </c>
    </row>
    <row r="81" spans="1:1" x14ac:dyDescent="0.25">
      <c r="A81" s="5" t="s">
        <v>777</v>
      </c>
    </row>
    <row r="82" spans="1:1" x14ac:dyDescent="0.25">
      <c r="A82" s="5" t="s">
        <v>778</v>
      </c>
    </row>
    <row r="83" spans="1:1" x14ac:dyDescent="0.25">
      <c r="A83" s="5" t="s">
        <v>779</v>
      </c>
    </row>
    <row r="84" spans="1:1" x14ac:dyDescent="0.25">
      <c r="A84" s="5" t="s">
        <v>780</v>
      </c>
    </row>
    <row r="86" spans="1:1" x14ac:dyDescent="0.25">
      <c r="A86" s="5" t="s">
        <v>781</v>
      </c>
    </row>
    <row r="88" spans="1:1" x14ac:dyDescent="0.25">
      <c r="A88" s="5" t="s">
        <v>67</v>
      </c>
    </row>
    <row r="89" spans="1:1" x14ac:dyDescent="0.25">
      <c r="A89" s="5" t="s">
        <v>98</v>
      </c>
    </row>
    <row r="91" spans="1:1" x14ac:dyDescent="0.25">
      <c r="A91" s="5" t="s">
        <v>99</v>
      </c>
    </row>
    <row r="93" spans="1:1" x14ac:dyDescent="0.25">
      <c r="A93" s="5" t="s">
        <v>782</v>
      </c>
    </row>
    <row r="94" spans="1:1" x14ac:dyDescent="0.25">
      <c r="A94" s="5" t="s">
        <v>783</v>
      </c>
    </row>
    <row r="95" spans="1:1" x14ac:dyDescent="0.25">
      <c r="A95" s="5" t="s">
        <v>784</v>
      </c>
    </row>
    <row r="96" spans="1:1" x14ac:dyDescent="0.25">
      <c r="A96" s="5" t="s">
        <v>785</v>
      </c>
    </row>
    <row r="97" spans="1:1" x14ac:dyDescent="0.25">
      <c r="A97" s="5" t="s">
        <v>786</v>
      </c>
    </row>
    <row r="98" spans="1:1" x14ac:dyDescent="0.25">
      <c r="A98" s="5" t="s">
        <v>787</v>
      </c>
    </row>
    <row r="100" spans="1:1" x14ac:dyDescent="0.25">
      <c r="A100" s="5" t="s">
        <v>111</v>
      </c>
    </row>
    <row r="103" spans="1:1" x14ac:dyDescent="0.25">
      <c r="A103" s="5" t="s">
        <v>112</v>
      </c>
    </row>
    <row r="105" spans="1:1" x14ac:dyDescent="0.25">
      <c r="A105" s="5" t="s">
        <v>570</v>
      </c>
    </row>
    <row r="106" spans="1:1" x14ac:dyDescent="0.25">
      <c r="A106" s="5" t="s">
        <v>571</v>
      </c>
    </row>
    <row r="107" spans="1:1" x14ac:dyDescent="0.25">
      <c r="A107" s="5" t="s">
        <v>788</v>
      </c>
    </row>
    <row r="108" spans="1:1" x14ac:dyDescent="0.25">
      <c r="A108" s="5" t="s">
        <v>789</v>
      </c>
    </row>
    <row r="109" spans="1:1" x14ac:dyDescent="0.25">
      <c r="A109" s="5" t="s">
        <v>790</v>
      </c>
    </row>
    <row r="110" spans="1:1" x14ac:dyDescent="0.25">
      <c r="A110" s="5" t="s">
        <v>791</v>
      </c>
    </row>
    <row r="111" spans="1:1" x14ac:dyDescent="0.25">
      <c r="A111" s="5" t="s">
        <v>792</v>
      </c>
    </row>
    <row r="112" spans="1:1" x14ac:dyDescent="0.25">
      <c r="A112" s="5" t="s">
        <v>793</v>
      </c>
    </row>
    <row r="113" spans="1:1" x14ac:dyDescent="0.25">
      <c r="A113" s="5" t="s">
        <v>794</v>
      </c>
    </row>
    <row r="114" spans="1:1" x14ac:dyDescent="0.25">
      <c r="A114" s="5" t="s">
        <v>795</v>
      </c>
    </row>
    <row r="115" spans="1:1" x14ac:dyDescent="0.25">
      <c r="A115" s="5" t="s">
        <v>796</v>
      </c>
    </row>
    <row r="116" spans="1:1" x14ac:dyDescent="0.25">
      <c r="A116" s="5" t="s">
        <v>797</v>
      </c>
    </row>
    <row r="118" spans="1:1" x14ac:dyDescent="0.25">
      <c r="A118" s="5" t="s">
        <v>723</v>
      </c>
    </row>
    <row r="120" spans="1:1" x14ac:dyDescent="0.25">
      <c r="A120" s="5" t="s">
        <v>67</v>
      </c>
    </row>
    <row r="121" spans="1:1" x14ac:dyDescent="0.25">
      <c r="A121" s="5" t="s">
        <v>161</v>
      </c>
    </row>
    <row r="123" spans="1:1" x14ac:dyDescent="0.25">
      <c r="A123" s="5" t="s">
        <v>67</v>
      </c>
    </row>
    <row r="124" spans="1:1" x14ac:dyDescent="0.25">
      <c r="A124" s="5" t="s">
        <v>162</v>
      </c>
    </row>
    <row r="126" spans="1:1" x14ac:dyDescent="0.25">
      <c r="A126" s="5" t="s">
        <v>163</v>
      </c>
    </row>
    <row r="128" spans="1:1" x14ac:dyDescent="0.25">
      <c r="A128" s="5" t="s">
        <v>782</v>
      </c>
    </row>
    <row r="129" spans="1:1" x14ac:dyDescent="0.25">
      <c r="A129" s="5" t="s">
        <v>783</v>
      </c>
    </row>
    <row r="130" spans="1:1" x14ac:dyDescent="0.25">
      <c r="A130" s="5" t="s">
        <v>798</v>
      </c>
    </row>
    <row r="131" spans="1:1" x14ac:dyDescent="0.25">
      <c r="A131" s="5" t="s">
        <v>785</v>
      </c>
    </row>
    <row r="132" spans="1:1" x14ac:dyDescent="0.25">
      <c r="A132" s="5" t="s">
        <v>786</v>
      </c>
    </row>
    <row r="133" spans="1:1" x14ac:dyDescent="0.25">
      <c r="A133" s="5" t="s">
        <v>787</v>
      </c>
    </row>
    <row r="135" spans="1:1" x14ac:dyDescent="0.25">
      <c r="A135" s="5" t="s">
        <v>111</v>
      </c>
    </row>
    <row r="138" spans="1:1" x14ac:dyDescent="0.25">
      <c r="A138" s="5" t="s">
        <v>171</v>
      </c>
    </row>
    <row r="140" spans="1:1" x14ac:dyDescent="0.25">
      <c r="A140" s="5" t="s">
        <v>570</v>
      </c>
    </row>
    <row r="141" spans="1:1" x14ac:dyDescent="0.25">
      <c r="A141" s="5" t="s">
        <v>571</v>
      </c>
    </row>
    <row r="142" spans="1:1" x14ac:dyDescent="0.25">
      <c r="A142" s="5" t="s">
        <v>799</v>
      </c>
    </row>
    <row r="143" spans="1:1" x14ac:dyDescent="0.25">
      <c r="A143" s="5" t="s">
        <v>800</v>
      </c>
    </row>
    <row r="144" spans="1:1" x14ac:dyDescent="0.25">
      <c r="A144" s="5" t="s">
        <v>801</v>
      </c>
    </row>
    <row r="145" spans="1:1" x14ac:dyDescent="0.25">
      <c r="A145" s="5" t="s">
        <v>802</v>
      </c>
    </row>
    <row r="146" spans="1:1" x14ac:dyDescent="0.25">
      <c r="A146" s="5" t="s">
        <v>803</v>
      </c>
    </row>
    <row r="147" spans="1:1" x14ac:dyDescent="0.25">
      <c r="A147" s="5" t="s">
        <v>804</v>
      </c>
    </row>
    <row r="148" spans="1:1" x14ac:dyDescent="0.25">
      <c r="A148" s="5" t="s">
        <v>805</v>
      </c>
    </row>
    <row r="149" spans="1:1" x14ac:dyDescent="0.25">
      <c r="A149" s="5" t="s">
        <v>806</v>
      </c>
    </row>
    <row r="150" spans="1:1" x14ac:dyDescent="0.25">
      <c r="A150" s="5" t="s">
        <v>807</v>
      </c>
    </row>
    <row r="151" spans="1:1" x14ac:dyDescent="0.25">
      <c r="A151" s="5" t="s">
        <v>808</v>
      </c>
    </row>
    <row r="153" spans="1:1" x14ac:dyDescent="0.25">
      <c r="A153" s="5" t="s">
        <v>734</v>
      </c>
    </row>
    <row r="155" spans="1:1" x14ac:dyDescent="0.25">
      <c r="A155" s="5" t="s">
        <v>67</v>
      </c>
    </row>
    <row r="156" spans="1:1" x14ac:dyDescent="0.25">
      <c r="A156" s="5" t="s">
        <v>218</v>
      </c>
    </row>
    <row r="158" spans="1:1" x14ac:dyDescent="0.25">
      <c r="A158" s="5" t="s">
        <v>67</v>
      </c>
    </row>
    <row r="159" spans="1:1" x14ac:dyDescent="0.25">
      <c r="A159" s="5" t="s">
        <v>219</v>
      </c>
    </row>
    <row r="161" spans="1:1" x14ac:dyDescent="0.25">
      <c r="A161" s="5" t="s">
        <v>220</v>
      </c>
    </row>
    <row r="163" spans="1:1" x14ac:dyDescent="0.25">
      <c r="A163" s="5" t="s">
        <v>809</v>
      </c>
    </row>
    <row r="164" spans="1:1" x14ac:dyDescent="0.25">
      <c r="A164" s="5" t="s">
        <v>810</v>
      </c>
    </row>
    <row r="165" spans="1:1" x14ac:dyDescent="0.25">
      <c r="A165" s="5" t="s">
        <v>811</v>
      </c>
    </row>
    <row r="166" spans="1:1" x14ac:dyDescent="0.25">
      <c r="A166" s="5" t="s">
        <v>812</v>
      </c>
    </row>
    <row r="167" spans="1:1" x14ac:dyDescent="0.25">
      <c r="A167" s="5" t="s">
        <v>813</v>
      </c>
    </row>
    <row r="168" spans="1:1" x14ac:dyDescent="0.25">
      <c r="A168" s="5" t="s">
        <v>814</v>
      </c>
    </row>
    <row r="170" spans="1:1" x14ac:dyDescent="0.25">
      <c r="A170" s="5" t="s">
        <v>232</v>
      </c>
    </row>
    <row r="173" spans="1:1" x14ac:dyDescent="0.25">
      <c r="A173" s="5" t="s">
        <v>233</v>
      </c>
    </row>
    <row r="175" spans="1:1" x14ac:dyDescent="0.25">
      <c r="A175" s="5" t="s">
        <v>815</v>
      </c>
    </row>
    <row r="176" spans="1:1" x14ac:dyDescent="0.25">
      <c r="A176" s="5" t="s">
        <v>816</v>
      </c>
    </row>
    <row r="177" spans="1:1" x14ac:dyDescent="0.25">
      <c r="A177" s="5" t="s">
        <v>817</v>
      </c>
    </row>
    <row r="178" spans="1:1" x14ac:dyDescent="0.25">
      <c r="A178" s="5" t="s">
        <v>818</v>
      </c>
    </row>
    <row r="179" spans="1:1" x14ac:dyDescent="0.25">
      <c r="A179" s="5" t="s">
        <v>819</v>
      </c>
    </row>
    <row r="180" spans="1:1" x14ac:dyDescent="0.25">
      <c r="A180" s="5" t="s">
        <v>820</v>
      </c>
    </row>
    <row r="182" spans="1:1" x14ac:dyDescent="0.25">
      <c r="A182" s="5" t="s">
        <v>745</v>
      </c>
    </row>
    <row r="184" spans="1:1" x14ac:dyDescent="0.25">
      <c r="A184" s="5" t="s">
        <v>67</v>
      </c>
    </row>
    <row r="185" spans="1:1" x14ac:dyDescent="0.25">
      <c r="A185" s="5" t="s">
        <v>246</v>
      </c>
    </row>
    <row r="187" spans="1:1" x14ac:dyDescent="0.25">
      <c r="A187" s="5" t="s">
        <v>67</v>
      </c>
    </row>
    <row r="188" spans="1:1" x14ac:dyDescent="0.25">
      <c r="A188" s="5" t="s">
        <v>821</v>
      </c>
    </row>
    <row r="190" spans="1:1" x14ac:dyDescent="0.25">
      <c r="A190" s="5" t="s">
        <v>67</v>
      </c>
    </row>
    <row r="191" spans="1:1" x14ac:dyDescent="0.25">
      <c r="A191" s="5" t="s">
        <v>822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93"/>
  <sheetViews>
    <sheetView topLeftCell="Z1" workbookViewId="0">
      <selection activeCell="AC45" sqref="AC45:AC191"/>
    </sheetView>
  </sheetViews>
  <sheetFormatPr defaultColWidth="10.28515625" defaultRowHeight="15" x14ac:dyDescent="0.25"/>
  <sheetData>
    <row r="1" spans="1:31" s="3" customFormat="1" x14ac:dyDescent="0.25">
      <c r="B1" s="3" t="s">
        <v>11</v>
      </c>
      <c r="L1" s="3" t="s">
        <v>823</v>
      </c>
      <c r="V1" s="3" t="s">
        <v>22</v>
      </c>
    </row>
    <row r="2" spans="1:31" s="3" customFormat="1" ht="46.5" customHeight="1" x14ac:dyDescent="0.25">
      <c r="A2" s="3" t="s">
        <v>0</v>
      </c>
      <c r="B2" s="3" t="s">
        <v>13</v>
      </c>
      <c r="C2" s="3" t="s">
        <v>829</v>
      </c>
      <c r="D2" s="3" t="s">
        <v>14</v>
      </c>
      <c r="E2" s="3" t="s">
        <v>830</v>
      </c>
      <c r="F2" s="3" t="s">
        <v>15</v>
      </c>
      <c r="G2" s="3" t="s">
        <v>831</v>
      </c>
      <c r="H2" s="3" t="s">
        <v>18</v>
      </c>
      <c r="I2" s="3" t="s">
        <v>832</v>
      </c>
      <c r="J2" s="3" t="s">
        <v>20</v>
      </c>
      <c r="K2" s="3" t="s">
        <v>833</v>
      </c>
      <c r="L2" s="3" t="s">
        <v>824</v>
      </c>
      <c r="M2" s="3" t="s">
        <v>834</v>
      </c>
      <c r="N2" s="3" t="s">
        <v>825</v>
      </c>
      <c r="O2" s="3" t="s">
        <v>835</v>
      </c>
      <c r="P2" s="3" t="s">
        <v>826</v>
      </c>
      <c r="Q2" s="3" t="s">
        <v>836</v>
      </c>
      <c r="R2" s="3" t="s">
        <v>827</v>
      </c>
      <c r="S2" s="3" t="s">
        <v>837</v>
      </c>
      <c r="T2" s="3" t="s">
        <v>828</v>
      </c>
      <c r="U2" s="3" t="s">
        <v>838</v>
      </c>
      <c r="V2" s="3" t="s">
        <v>23</v>
      </c>
      <c r="W2" s="3" t="s">
        <v>839</v>
      </c>
      <c r="X2" s="3" t="s">
        <v>25</v>
      </c>
      <c r="Y2" s="3" t="s">
        <v>840</v>
      </c>
      <c r="Z2" s="3" t="s">
        <v>27</v>
      </c>
      <c r="AA2" s="3" t="s">
        <v>841</v>
      </c>
      <c r="AB2" s="3" t="s">
        <v>29</v>
      </c>
      <c r="AC2" s="3" t="s">
        <v>842</v>
      </c>
      <c r="AD2" s="3" t="s">
        <v>31</v>
      </c>
      <c r="AE2" s="3" t="s">
        <v>843</v>
      </c>
    </row>
    <row r="3" spans="1:31" s="2" customFormat="1" ht="15.75" x14ac:dyDescent="0.25">
      <c r="A3" s="2" t="s">
        <v>1</v>
      </c>
      <c r="B3" s="1"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1</v>
      </c>
      <c r="N3" s="1">
        <v>0</v>
      </c>
      <c r="O3" s="1">
        <v>1</v>
      </c>
      <c r="P3" s="1">
        <v>0</v>
      </c>
      <c r="Q3" s="1">
        <v>2</v>
      </c>
      <c r="R3" s="1">
        <v>0</v>
      </c>
      <c r="S3" s="1">
        <v>2</v>
      </c>
      <c r="T3" s="1">
        <v>0</v>
      </c>
      <c r="U3" s="1">
        <v>1</v>
      </c>
      <c r="V3" s="1">
        <v>0</v>
      </c>
      <c r="W3" s="1">
        <v>3</v>
      </c>
      <c r="X3" s="1">
        <v>0</v>
      </c>
      <c r="Y3" s="1">
        <v>3</v>
      </c>
      <c r="Z3" s="1">
        <v>0</v>
      </c>
      <c r="AA3" s="1">
        <v>4</v>
      </c>
      <c r="AB3" s="1">
        <v>0</v>
      </c>
      <c r="AC3" s="1">
        <v>3</v>
      </c>
      <c r="AD3" s="1">
        <v>0</v>
      </c>
      <c r="AE3" s="1">
        <v>3</v>
      </c>
    </row>
    <row r="4" spans="1:31" s="2" customFormat="1" ht="15.75" x14ac:dyDescent="0.25">
      <c r="A4" s="2" t="s">
        <v>10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1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1</v>
      </c>
      <c r="T4" s="1">
        <v>0</v>
      </c>
      <c r="U4" s="1">
        <v>1</v>
      </c>
      <c r="V4" s="1">
        <v>0</v>
      </c>
      <c r="W4" s="1">
        <v>3</v>
      </c>
      <c r="X4" s="1">
        <v>0</v>
      </c>
      <c r="Y4" s="1">
        <v>2</v>
      </c>
      <c r="Z4" s="1">
        <v>0</v>
      </c>
      <c r="AA4" s="1">
        <v>2</v>
      </c>
      <c r="AB4" s="1">
        <v>0</v>
      </c>
      <c r="AC4" s="1">
        <v>3</v>
      </c>
      <c r="AD4" s="1">
        <v>0</v>
      </c>
      <c r="AE4" s="1">
        <v>3</v>
      </c>
    </row>
    <row r="5" spans="1:31" s="2" customFormat="1" ht="15.75" x14ac:dyDescent="0.25">
      <c r="A5" s="2" t="s">
        <v>2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1</v>
      </c>
      <c r="P5" s="1">
        <v>0</v>
      </c>
      <c r="Q5" s="1">
        <v>1</v>
      </c>
      <c r="R5" s="1">
        <v>0</v>
      </c>
      <c r="S5" s="1">
        <v>1</v>
      </c>
      <c r="T5" s="1">
        <v>0</v>
      </c>
      <c r="U5" s="1">
        <v>1</v>
      </c>
      <c r="V5" s="1">
        <v>0</v>
      </c>
      <c r="W5" s="1">
        <v>2</v>
      </c>
      <c r="X5" s="1">
        <v>0</v>
      </c>
      <c r="Y5" s="1">
        <v>2</v>
      </c>
      <c r="Z5" s="1">
        <v>0</v>
      </c>
      <c r="AA5" s="1">
        <v>3</v>
      </c>
      <c r="AB5" s="1">
        <v>0</v>
      </c>
      <c r="AC5" s="1">
        <v>3</v>
      </c>
      <c r="AD5" s="1">
        <v>0</v>
      </c>
      <c r="AE5" s="1">
        <v>3</v>
      </c>
    </row>
    <row r="6" spans="1:31" s="2" customFormat="1" ht="15.75" x14ac:dyDescent="0.25">
      <c r="A6" s="2" t="s">
        <v>3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2</v>
      </c>
      <c r="N6" s="1">
        <v>0</v>
      </c>
      <c r="O6" s="1">
        <v>1</v>
      </c>
      <c r="P6" s="1">
        <v>0</v>
      </c>
      <c r="Q6" s="1">
        <v>1</v>
      </c>
      <c r="R6" s="1">
        <v>0</v>
      </c>
      <c r="S6" s="1">
        <v>0</v>
      </c>
      <c r="T6" s="1">
        <v>0</v>
      </c>
      <c r="U6" s="1">
        <v>1</v>
      </c>
      <c r="V6" s="1">
        <v>0</v>
      </c>
      <c r="W6" s="1">
        <v>4</v>
      </c>
      <c r="X6" s="1">
        <v>0</v>
      </c>
      <c r="Y6" s="1">
        <v>3</v>
      </c>
      <c r="Z6" s="1">
        <v>0</v>
      </c>
      <c r="AA6" s="1">
        <v>3</v>
      </c>
      <c r="AB6" s="1">
        <v>0</v>
      </c>
      <c r="AC6" s="1">
        <v>4</v>
      </c>
      <c r="AD6" s="1">
        <v>0</v>
      </c>
      <c r="AE6" s="1">
        <v>3</v>
      </c>
    </row>
    <row r="7" spans="1:31" s="2" customFormat="1" ht="15.75" x14ac:dyDescent="0.25">
      <c r="A7" s="2" t="s">
        <v>4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1</v>
      </c>
      <c r="N7" s="1">
        <v>0</v>
      </c>
      <c r="O7" s="1">
        <v>0</v>
      </c>
      <c r="P7" s="1">
        <v>0</v>
      </c>
      <c r="Q7" s="1">
        <v>1</v>
      </c>
      <c r="R7" s="1">
        <v>0</v>
      </c>
      <c r="S7" s="1">
        <v>1</v>
      </c>
      <c r="T7" s="1">
        <v>0</v>
      </c>
      <c r="U7" s="1">
        <v>1</v>
      </c>
      <c r="V7" s="1">
        <v>0</v>
      </c>
      <c r="W7" s="1">
        <v>4</v>
      </c>
      <c r="X7" s="1">
        <v>0</v>
      </c>
      <c r="Y7" s="1">
        <v>2</v>
      </c>
      <c r="Z7" s="1">
        <v>0</v>
      </c>
      <c r="AA7" s="1">
        <v>3</v>
      </c>
      <c r="AB7" s="1">
        <v>0</v>
      </c>
      <c r="AC7" s="1">
        <v>3</v>
      </c>
      <c r="AD7" s="1">
        <v>0</v>
      </c>
      <c r="AE7" s="1">
        <v>3</v>
      </c>
    </row>
    <row r="8" spans="1:31" s="2" customFormat="1" ht="15.75" x14ac:dyDescent="0.25">
      <c r="A8" s="2" t="s">
        <v>5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1</v>
      </c>
      <c r="N8" s="1">
        <v>0</v>
      </c>
      <c r="O8" s="1">
        <v>1</v>
      </c>
      <c r="P8" s="1">
        <v>0</v>
      </c>
      <c r="Q8" s="1">
        <v>0</v>
      </c>
      <c r="R8" s="1">
        <v>0</v>
      </c>
      <c r="S8" s="1">
        <v>1</v>
      </c>
      <c r="T8" s="1">
        <v>0</v>
      </c>
      <c r="U8" s="1">
        <v>2</v>
      </c>
      <c r="V8" s="1">
        <v>0</v>
      </c>
      <c r="W8" s="6">
        <v>3</v>
      </c>
      <c r="X8" s="1">
        <v>0</v>
      </c>
      <c r="Y8" s="1">
        <v>3</v>
      </c>
      <c r="Z8" s="1">
        <v>0</v>
      </c>
      <c r="AA8" s="1">
        <v>3</v>
      </c>
      <c r="AB8" s="1">
        <v>0</v>
      </c>
      <c r="AC8" s="1">
        <v>2</v>
      </c>
      <c r="AD8" s="1">
        <v>0</v>
      </c>
      <c r="AE8" s="1">
        <v>4</v>
      </c>
    </row>
    <row r="9" spans="1:31" s="2" customFormat="1" ht="15.75" x14ac:dyDescent="0.25">
      <c r="A9" s="2" t="s">
        <v>6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1</v>
      </c>
      <c r="N9" s="1">
        <v>0</v>
      </c>
      <c r="O9" s="1">
        <v>1</v>
      </c>
      <c r="P9" s="1">
        <v>0</v>
      </c>
      <c r="Q9" s="1">
        <v>2</v>
      </c>
      <c r="R9" s="1">
        <v>0</v>
      </c>
      <c r="S9" s="1">
        <v>2</v>
      </c>
      <c r="T9" s="1">
        <v>0</v>
      </c>
      <c r="U9" s="1">
        <v>1</v>
      </c>
      <c r="V9" s="1">
        <v>0</v>
      </c>
      <c r="W9" s="6">
        <v>3</v>
      </c>
      <c r="X9" s="1">
        <v>0</v>
      </c>
      <c r="Y9" s="1">
        <v>3</v>
      </c>
      <c r="Z9" s="1">
        <v>0</v>
      </c>
      <c r="AA9" s="1">
        <v>4</v>
      </c>
      <c r="AB9" s="1">
        <v>0</v>
      </c>
      <c r="AC9" s="1">
        <v>4</v>
      </c>
      <c r="AD9" s="1">
        <v>0</v>
      </c>
      <c r="AE9" s="1">
        <v>3</v>
      </c>
    </row>
    <row r="10" spans="1:31" s="2" customFormat="1" ht="15.75" x14ac:dyDescent="0.25">
      <c r="A10" s="2" t="s">
        <v>7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2</v>
      </c>
      <c r="N10" s="1">
        <v>0</v>
      </c>
      <c r="O10" s="1">
        <v>1</v>
      </c>
      <c r="P10" s="1">
        <v>0</v>
      </c>
      <c r="Q10" s="1">
        <v>1</v>
      </c>
      <c r="R10" s="1">
        <v>0</v>
      </c>
      <c r="S10" s="1">
        <v>2</v>
      </c>
      <c r="T10" s="1">
        <v>0</v>
      </c>
      <c r="U10" s="1">
        <v>1</v>
      </c>
      <c r="V10" s="1">
        <v>0</v>
      </c>
      <c r="W10" s="6">
        <v>4</v>
      </c>
      <c r="X10" s="1">
        <v>0</v>
      </c>
      <c r="Y10" s="1">
        <v>3</v>
      </c>
      <c r="Z10" s="1">
        <v>0</v>
      </c>
      <c r="AA10" s="1">
        <v>4</v>
      </c>
      <c r="AB10" s="1">
        <v>0</v>
      </c>
      <c r="AC10" s="1">
        <v>4</v>
      </c>
      <c r="AD10" s="1">
        <v>0</v>
      </c>
      <c r="AE10" s="1">
        <v>3</v>
      </c>
    </row>
    <row r="11" spans="1:31" s="2" customFormat="1" ht="15.75" x14ac:dyDescent="0.25">
      <c r="A11" s="2" t="s">
        <v>8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1</v>
      </c>
      <c r="N11" s="1">
        <v>0</v>
      </c>
      <c r="O11" s="1">
        <v>2</v>
      </c>
      <c r="P11" s="1">
        <v>0</v>
      </c>
      <c r="Q11" s="1">
        <v>0</v>
      </c>
      <c r="R11" s="1">
        <v>0</v>
      </c>
      <c r="S11" s="1">
        <v>1</v>
      </c>
      <c r="T11" s="1">
        <v>0</v>
      </c>
      <c r="U11" s="1">
        <v>1</v>
      </c>
      <c r="V11" s="1">
        <v>0</v>
      </c>
      <c r="W11" s="6">
        <v>3</v>
      </c>
      <c r="X11" s="1">
        <v>0</v>
      </c>
      <c r="Y11" s="1">
        <v>4</v>
      </c>
      <c r="Z11" s="1">
        <v>0</v>
      </c>
      <c r="AA11" s="1">
        <v>2</v>
      </c>
      <c r="AB11" s="1">
        <v>0</v>
      </c>
      <c r="AC11" s="1">
        <v>3</v>
      </c>
      <c r="AD11" s="1">
        <v>0</v>
      </c>
      <c r="AE11" s="1">
        <v>3</v>
      </c>
    </row>
    <row r="12" spans="1:31" s="2" customFormat="1" ht="18" customHeight="1" x14ac:dyDescent="0.25">
      <c r="A12" s="2" t="s">
        <v>9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1</v>
      </c>
      <c r="N12" s="1">
        <v>0</v>
      </c>
      <c r="O12" s="1">
        <v>0</v>
      </c>
      <c r="P12" s="1">
        <v>0</v>
      </c>
      <c r="Q12" s="1">
        <v>1</v>
      </c>
      <c r="R12" s="1">
        <v>0</v>
      </c>
      <c r="S12" s="1">
        <v>1</v>
      </c>
      <c r="T12" s="1">
        <v>0</v>
      </c>
      <c r="U12" s="1">
        <v>0</v>
      </c>
      <c r="V12" s="1">
        <v>0</v>
      </c>
      <c r="W12" s="6">
        <v>3</v>
      </c>
      <c r="X12" s="1">
        <v>0</v>
      </c>
      <c r="Y12" s="1">
        <v>2</v>
      </c>
      <c r="Z12" s="1">
        <v>0</v>
      </c>
      <c r="AA12" s="1">
        <v>3</v>
      </c>
      <c r="AB12" s="1">
        <v>0</v>
      </c>
      <c r="AC12" s="1">
        <v>3</v>
      </c>
      <c r="AD12" s="1">
        <v>0</v>
      </c>
      <c r="AE12" s="1">
        <v>2</v>
      </c>
    </row>
    <row r="14" spans="1:31" x14ac:dyDescent="0.25">
      <c r="AC14" t="s">
        <v>906</v>
      </c>
    </row>
    <row r="16" spans="1:31" x14ac:dyDescent="0.25">
      <c r="AC16" t="s">
        <v>45</v>
      </c>
    </row>
    <row r="17" spans="10:29" x14ac:dyDescent="0.25">
      <c r="J17" t="s">
        <v>844</v>
      </c>
    </row>
    <row r="18" spans="10:29" x14ac:dyDescent="0.25">
      <c r="AC18" t="s">
        <v>46</v>
      </c>
    </row>
    <row r="19" spans="10:29" x14ac:dyDescent="0.25">
      <c r="J19" t="s">
        <v>45</v>
      </c>
      <c r="AC19" t="s">
        <v>47</v>
      </c>
    </row>
    <row r="20" spans="10:29" x14ac:dyDescent="0.25">
      <c r="AC20" t="s">
        <v>48</v>
      </c>
    </row>
    <row r="21" spans="10:29" x14ac:dyDescent="0.25">
      <c r="J21" t="s">
        <v>46</v>
      </c>
    </row>
    <row r="22" spans="10:29" x14ac:dyDescent="0.25">
      <c r="J22" t="s">
        <v>47</v>
      </c>
    </row>
    <row r="23" spans="10:29" x14ac:dyDescent="0.25">
      <c r="J23" t="s">
        <v>48</v>
      </c>
      <c r="AC23" t="s">
        <v>49</v>
      </c>
    </row>
    <row r="25" spans="10:29" x14ac:dyDescent="0.25">
      <c r="AC25" t="s">
        <v>674</v>
      </c>
    </row>
    <row r="26" spans="10:29" x14ac:dyDescent="0.25">
      <c r="J26" t="s">
        <v>49</v>
      </c>
      <c r="AC26" t="s">
        <v>907</v>
      </c>
    </row>
    <row r="27" spans="10:29" x14ac:dyDescent="0.25">
      <c r="AC27" t="s">
        <v>908</v>
      </c>
    </row>
    <row r="28" spans="10:29" x14ac:dyDescent="0.25">
      <c r="J28" t="s">
        <v>674</v>
      </c>
      <c r="AC28" t="s">
        <v>909</v>
      </c>
    </row>
    <row r="29" spans="10:29" x14ac:dyDescent="0.25">
      <c r="J29" t="s">
        <v>845</v>
      </c>
      <c r="AC29" t="s">
        <v>910</v>
      </c>
    </row>
    <row r="30" spans="10:29" x14ac:dyDescent="0.25">
      <c r="J30" t="s">
        <v>846</v>
      </c>
      <c r="AC30" t="s">
        <v>911</v>
      </c>
    </row>
    <row r="31" spans="10:29" x14ac:dyDescent="0.25">
      <c r="J31" t="s">
        <v>847</v>
      </c>
    </row>
    <row r="32" spans="10:29" x14ac:dyDescent="0.25">
      <c r="J32" t="s">
        <v>848</v>
      </c>
      <c r="AC32" t="s">
        <v>594</v>
      </c>
    </row>
    <row r="33" spans="10:29" x14ac:dyDescent="0.25">
      <c r="J33" t="s">
        <v>849</v>
      </c>
    </row>
    <row r="35" spans="10:29" x14ac:dyDescent="0.25">
      <c r="J35" t="s">
        <v>594</v>
      </c>
      <c r="AC35" t="s">
        <v>62</v>
      </c>
    </row>
    <row r="37" spans="10:29" x14ac:dyDescent="0.25">
      <c r="AC37" t="s">
        <v>63</v>
      </c>
    </row>
    <row r="38" spans="10:29" x14ac:dyDescent="0.25">
      <c r="J38" t="s">
        <v>62</v>
      </c>
      <c r="AC38" t="s">
        <v>64</v>
      </c>
    </row>
    <row r="39" spans="10:29" x14ac:dyDescent="0.25">
      <c r="AC39" t="s">
        <v>912</v>
      </c>
    </row>
    <row r="40" spans="10:29" x14ac:dyDescent="0.25">
      <c r="J40" t="s">
        <v>63</v>
      </c>
      <c r="AC40" t="s">
        <v>913</v>
      </c>
    </row>
    <row r="41" spans="10:29" x14ac:dyDescent="0.25">
      <c r="J41" t="s">
        <v>64</v>
      </c>
    </row>
    <row r="42" spans="10:29" x14ac:dyDescent="0.25">
      <c r="J42" t="s">
        <v>850</v>
      </c>
      <c r="AC42" t="s">
        <v>67</v>
      </c>
    </row>
    <row r="43" spans="10:29" x14ac:dyDescent="0.25">
      <c r="J43" t="s">
        <v>851</v>
      </c>
      <c r="AC43" t="s">
        <v>914</v>
      </c>
    </row>
    <row r="45" spans="10:29" x14ac:dyDescent="0.25">
      <c r="J45" t="s">
        <v>67</v>
      </c>
      <c r="AC45" t="s">
        <v>915</v>
      </c>
    </row>
    <row r="46" spans="10:29" x14ac:dyDescent="0.25">
      <c r="J46" t="s">
        <v>852</v>
      </c>
    </row>
    <row r="47" spans="10:29" x14ac:dyDescent="0.25">
      <c r="AC47" t="s">
        <v>45</v>
      </c>
    </row>
    <row r="48" spans="10:29" x14ac:dyDescent="0.25">
      <c r="J48" t="s">
        <v>853</v>
      </c>
    </row>
    <row r="49" spans="10:29" x14ac:dyDescent="0.25">
      <c r="AC49" t="s">
        <v>70</v>
      </c>
    </row>
    <row r="50" spans="10:29" x14ac:dyDescent="0.25">
      <c r="J50" t="s">
        <v>45</v>
      </c>
      <c r="AC50" t="s">
        <v>71</v>
      </c>
    </row>
    <row r="51" spans="10:29" x14ac:dyDescent="0.25">
      <c r="AC51" t="s">
        <v>48</v>
      </c>
    </row>
    <row r="52" spans="10:29" x14ac:dyDescent="0.25">
      <c r="J52" t="s">
        <v>70</v>
      </c>
    </row>
    <row r="53" spans="10:29" x14ac:dyDescent="0.25">
      <c r="J53" t="s">
        <v>71</v>
      </c>
      <c r="AC53" t="s">
        <v>72</v>
      </c>
    </row>
    <row r="54" spans="10:29" x14ac:dyDescent="0.25">
      <c r="J54" t="s">
        <v>48</v>
      </c>
    </row>
    <row r="56" spans="10:29" x14ac:dyDescent="0.25">
      <c r="J56" t="s">
        <v>72</v>
      </c>
      <c r="AC56" t="s">
        <v>73</v>
      </c>
    </row>
    <row r="58" spans="10:29" x14ac:dyDescent="0.25">
      <c r="AC58" t="s">
        <v>74</v>
      </c>
    </row>
    <row r="59" spans="10:29" x14ac:dyDescent="0.25">
      <c r="J59" t="s">
        <v>73</v>
      </c>
      <c r="AC59" t="s">
        <v>916</v>
      </c>
    </row>
    <row r="61" spans="10:29" x14ac:dyDescent="0.25">
      <c r="J61" t="s">
        <v>74</v>
      </c>
    </row>
    <row r="62" spans="10:29" x14ac:dyDescent="0.25">
      <c r="J62" t="s">
        <v>854</v>
      </c>
      <c r="AC62" t="s">
        <v>77</v>
      </c>
    </row>
    <row r="64" spans="10:29" x14ac:dyDescent="0.25">
      <c r="AC64" t="s">
        <v>78</v>
      </c>
    </row>
    <row r="65" spans="10:29" x14ac:dyDescent="0.25">
      <c r="J65" t="s">
        <v>77</v>
      </c>
      <c r="AC65" t="s">
        <v>917</v>
      </c>
    </row>
    <row r="66" spans="10:29" x14ac:dyDescent="0.25">
      <c r="AC66" t="s">
        <v>918</v>
      </c>
    </row>
    <row r="67" spans="10:29" x14ac:dyDescent="0.25">
      <c r="J67" t="s">
        <v>78</v>
      </c>
      <c r="AC67" t="s">
        <v>919</v>
      </c>
    </row>
    <row r="68" spans="10:29" x14ac:dyDescent="0.25">
      <c r="J68" t="s">
        <v>855</v>
      </c>
    </row>
    <row r="69" spans="10:29" x14ac:dyDescent="0.25">
      <c r="J69" t="s">
        <v>856</v>
      </c>
    </row>
    <row r="70" spans="10:29" x14ac:dyDescent="0.25">
      <c r="J70" t="s">
        <v>857</v>
      </c>
      <c r="AC70" t="s">
        <v>82</v>
      </c>
    </row>
    <row r="72" spans="10:29" x14ac:dyDescent="0.25">
      <c r="AC72" t="s">
        <v>858</v>
      </c>
    </row>
    <row r="73" spans="10:29" x14ac:dyDescent="0.25">
      <c r="J73" t="s">
        <v>82</v>
      </c>
      <c r="AC73" t="s">
        <v>920</v>
      </c>
    </row>
    <row r="75" spans="10:29" x14ac:dyDescent="0.25">
      <c r="J75" t="s">
        <v>858</v>
      </c>
    </row>
    <row r="76" spans="10:29" x14ac:dyDescent="0.25">
      <c r="J76" t="s">
        <v>859</v>
      </c>
      <c r="AC76" t="s">
        <v>85</v>
      </c>
    </row>
    <row r="78" spans="10:29" x14ac:dyDescent="0.25">
      <c r="AC78" t="s">
        <v>604</v>
      </c>
    </row>
    <row r="79" spans="10:29" x14ac:dyDescent="0.25">
      <c r="J79" t="s">
        <v>85</v>
      </c>
      <c r="AC79" t="s">
        <v>921</v>
      </c>
    </row>
    <row r="80" spans="10:29" x14ac:dyDescent="0.25">
      <c r="AC80" t="s">
        <v>922</v>
      </c>
    </row>
    <row r="81" spans="10:29" x14ac:dyDescent="0.25">
      <c r="J81" t="s">
        <v>604</v>
      </c>
      <c r="AC81" t="s">
        <v>923</v>
      </c>
    </row>
    <row r="82" spans="10:29" x14ac:dyDescent="0.25">
      <c r="J82" t="s">
        <v>860</v>
      </c>
      <c r="AC82" t="s">
        <v>924</v>
      </c>
    </row>
    <row r="83" spans="10:29" x14ac:dyDescent="0.25">
      <c r="J83" t="s">
        <v>861</v>
      </c>
      <c r="AC83" t="s">
        <v>925</v>
      </c>
    </row>
    <row r="84" spans="10:29" x14ac:dyDescent="0.25">
      <c r="J84" t="s">
        <v>862</v>
      </c>
    </row>
    <row r="85" spans="10:29" x14ac:dyDescent="0.25">
      <c r="J85" t="s">
        <v>863</v>
      </c>
      <c r="AC85" t="s">
        <v>926</v>
      </c>
    </row>
    <row r="86" spans="10:29" x14ac:dyDescent="0.25">
      <c r="J86" t="s">
        <v>864</v>
      </c>
    </row>
    <row r="87" spans="10:29" x14ac:dyDescent="0.25">
      <c r="AC87" t="s">
        <v>67</v>
      </c>
    </row>
    <row r="88" spans="10:29" x14ac:dyDescent="0.25">
      <c r="J88" t="s">
        <v>865</v>
      </c>
      <c r="AC88" t="s">
        <v>98</v>
      </c>
    </row>
    <row r="90" spans="10:29" x14ac:dyDescent="0.25">
      <c r="J90" t="s">
        <v>67</v>
      </c>
      <c r="AC90" t="s">
        <v>99</v>
      </c>
    </row>
    <row r="91" spans="10:29" x14ac:dyDescent="0.25">
      <c r="J91" t="s">
        <v>98</v>
      </c>
    </row>
    <row r="92" spans="10:29" x14ac:dyDescent="0.25">
      <c r="AC92" t="s">
        <v>612</v>
      </c>
    </row>
    <row r="93" spans="10:29" x14ac:dyDescent="0.25">
      <c r="J93" t="s">
        <v>99</v>
      </c>
      <c r="AC93" t="s">
        <v>927</v>
      </c>
    </row>
    <row r="94" spans="10:29" x14ac:dyDescent="0.25">
      <c r="AC94" t="s">
        <v>928</v>
      </c>
    </row>
    <row r="95" spans="10:29" x14ac:dyDescent="0.25">
      <c r="J95" t="s">
        <v>612</v>
      </c>
      <c r="AC95" t="s">
        <v>929</v>
      </c>
    </row>
    <row r="96" spans="10:29" x14ac:dyDescent="0.25">
      <c r="J96" t="s">
        <v>866</v>
      </c>
      <c r="AC96" t="s">
        <v>930</v>
      </c>
    </row>
    <row r="97" spans="10:29" x14ac:dyDescent="0.25">
      <c r="J97" t="s">
        <v>867</v>
      </c>
      <c r="AC97" t="s">
        <v>931</v>
      </c>
    </row>
    <row r="98" spans="10:29" x14ac:dyDescent="0.25">
      <c r="J98" t="s">
        <v>868</v>
      </c>
    </row>
    <row r="99" spans="10:29" x14ac:dyDescent="0.25">
      <c r="J99" t="s">
        <v>869</v>
      </c>
      <c r="AC99" t="s">
        <v>111</v>
      </c>
    </row>
    <row r="100" spans="10:29" x14ac:dyDescent="0.25">
      <c r="J100" t="s">
        <v>870</v>
      </c>
    </row>
    <row r="102" spans="10:29" x14ac:dyDescent="0.25">
      <c r="J102" t="s">
        <v>111</v>
      </c>
      <c r="AC102" t="s">
        <v>112</v>
      </c>
    </row>
    <row r="104" spans="10:29" x14ac:dyDescent="0.25">
      <c r="AC104" t="s">
        <v>871</v>
      </c>
    </row>
    <row r="105" spans="10:29" x14ac:dyDescent="0.25">
      <c r="J105" t="s">
        <v>112</v>
      </c>
      <c r="AC105" t="s">
        <v>872</v>
      </c>
    </row>
    <row r="106" spans="10:29" x14ac:dyDescent="0.25">
      <c r="AC106" t="s">
        <v>932</v>
      </c>
    </row>
    <row r="107" spans="10:29" x14ac:dyDescent="0.25">
      <c r="J107" t="s">
        <v>871</v>
      </c>
      <c r="AC107" t="s">
        <v>933</v>
      </c>
    </row>
    <row r="108" spans="10:29" x14ac:dyDescent="0.25">
      <c r="J108" t="s">
        <v>872</v>
      </c>
      <c r="AC108" t="s">
        <v>934</v>
      </c>
    </row>
    <row r="109" spans="10:29" x14ac:dyDescent="0.25">
      <c r="J109" t="s">
        <v>873</v>
      </c>
      <c r="AC109" t="s">
        <v>935</v>
      </c>
    </row>
    <row r="110" spans="10:29" x14ac:dyDescent="0.25">
      <c r="J110" t="s">
        <v>874</v>
      </c>
      <c r="AC110" t="s">
        <v>936</v>
      </c>
    </row>
    <row r="111" spans="10:29" x14ac:dyDescent="0.25">
      <c r="J111" t="s">
        <v>875</v>
      </c>
      <c r="AC111" t="s">
        <v>937</v>
      </c>
    </row>
    <row r="112" spans="10:29" x14ac:dyDescent="0.25">
      <c r="J112" t="s">
        <v>876</v>
      </c>
      <c r="AC112" t="s">
        <v>938</v>
      </c>
    </row>
    <row r="113" spans="10:29" x14ac:dyDescent="0.25">
      <c r="J113" t="s">
        <v>877</v>
      </c>
      <c r="AC113" t="s">
        <v>939</v>
      </c>
    </row>
    <row r="114" spans="10:29" x14ac:dyDescent="0.25">
      <c r="J114" t="s">
        <v>878</v>
      </c>
      <c r="AC114" t="s">
        <v>940</v>
      </c>
    </row>
    <row r="115" spans="10:29" x14ac:dyDescent="0.25">
      <c r="J115" t="s">
        <v>879</v>
      </c>
      <c r="AC115" t="s">
        <v>941</v>
      </c>
    </row>
    <row r="116" spans="10:29" x14ac:dyDescent="0.25">
      <c r="J116" t="s">
        <v>880</v>
      </c>
    </row>
    <row r="117" spans="10:29" x14ac:dyDescent="0.25">
      <c r="J117" t="s">
        <v>881</v>
      </c>
      <c r="AC117" t="s">
        <v>723</v>
      </c>
    </row>
    <row r="118" spans="10:29" x14ac:dyDescent="0.25">
      <c r="J118" t="s">
        <v>882</v>
      </c>
    </row>
    <row r="119" spans="10:29" x14ac:dyDescent="0.25">
      <c r="AC119" t="s">
        <v>67</v>
      </c>
    </row>
    <row r="120" spans="10:29" x14ac:dyDescent="0.25">
      <c r="J120" t="s">
        <v>723</v>
      </c>
      <c r="AC120" t="s">
        <v>161</v>
      </c>
    </row>
    <row r="122" spans="10:29" x14ac:dyDescent="0.25">
      <c r="J122" t="s">
        <v>67</v>
      </c>
      <c r="AC122" t="s">
        <v>67</v>
      </c>
    </row>
    <row r="123" spans="10:29" x14ac:dyDescent="0.25">
      <c r="J123" t="s">
        <v>161</v>
      </c>
      <c r="AC123" t="s">
        <v>162</v>
      </c>
    </row>
    <row r="125" spans="10:29" x14ac:dyDescent="0.25">
      <c r="J125" t="s">
        <v>67</v>
      </c>
      <c r="AC125" t="s">
        <v>163</v>
      </c>
    </row>
    <row r="126" spans="10:29" x14ac:dyDescent="0.25">
      <c r="J126" t="s">
        <v>162</v>
      </c>
    </row>
    <row r="127" spans="10:29" x14ac:dyDescent="0.25">
      <c r="AC127" t="s">
        <v>612</v>
      </c>
    </row>
    <row r="128" spans="10:29" x14ac:dyDescent="0.25">
      <c r="J128" t="s">
        <v>163</v>
      </c>
      <c r="AC128" t="s">
        <v>927</v>
      </c>
    </row>
    <row r="129" spans="10:29" x14ac:dyDescent="0.25">
      <c r="AC129" t="s">
        <v>928</v>
      </c>
    </row>
    <row r="130" spans="10:29" x14ac:dyDescent="0.25">
      <c r="J130" t="s">
        <v>612</v>
      </c>
      <c r="AC130" t="s">
        <v>929</v>
      </c>
    </row>
    <row r="131" spans="10:29" x14ac:dyDescent="0.25">
      <c r="J131" t="s">
        <v>866</v>
      </c>
      <c r="AC131" t="s">
        <v>930</v>
      </c>
    </row>
    <row r="132" spans="10:29" x14ac:dyDescent="0.25">
      <c r="J132" t="s">
        <v>867</v>
      </c>
      <c r="AC132" t="s">
        <v>931</v>
      </c>
    </row>
    <row r="133" spans="10:29" x14ac:dyDescent="0.25">
      <c r="J133" t="s">
        <v>868</v>
      </c>
    </row>
    <row r="134" spans="10:29" x14ac:dyDescent="0.25">
      <c r="J134" t="s">
        <v>869</v>
      </c>
      <c r="AC134" t="s">
        <v>111</v>
      </c>
    </row>
    <row r="135" spans="10:29" x14ac:dyDescent="0.25">
      <c r="J135" t="s">
        <v>870</v>
      </c>
    </row>
    <row r="137" spans="10:29" x14ac:dyDescent="0.25">
      <c r="J137" t="s">
        <v>111</v>
      </c>
      <c r="AC137" t="s">
        <v>171</v>
      </c>
    </row>
    <row r="139" spans="10:29" x14ac:dyDescent="0.25">
      <c r="AC139" t="s">
        <v>871</v>
      </c>
    </row>
    <row r="140" spans="10:29" x14ac:dyDescent="0.25">
      <c r="J140" t="s">
        <v>171</v>
      </c>
      <c r="AC140" t="s">
        <v>872</v>
      </c>
    </row>
    <row r="141" spans="10:29" x14ac:dyDescent="0.25">
      <c r="AC141" t="s">
        <v>942</v>
      </c>
    </row>
    <row r="142" spans="10:29" x14ac:dyDescent="0.25">
      <c r="J142" t="s">
        <v>871</v>
      </c>
      <c r="AC142" t="s">
        <v>943</v>
      </c>
    </row>
    <row r="143" spans="10:29" x14ac:dyDescent="0.25">
      <c r="J143" t="s">
        <v>872</v>
      </c>
      <c r="AC143" t="s">
        <v>944</v>
      </c>
    </row>
    <row r="144" spans="10:29" x14ac:dyDescent="0.25">
      <c r="J144" t="s">
        <v>883</v>
      </c>
      <c r="AC144" t="s">
        <v>945</v>
      </c>
    </row>
    <row r="145" spans="10:29" x14ac:dyDescent="0.25">
      <c r="J145" t="s">
        <v>884</v>
      </c>
      <c r="AC145" t="s">
        <v>946</v>
      </c>
    </row>
    <row r="146" spans="10:29" x14ac:dyDescent="0.25">
      <c r="J146" t="s">
        <v>885</v>
      </c>
      <c r="AC146" t="s">
        <v>947</v>
      </c>
    </row>
    <row r="147" spans="10:29" x14ac:dyDescent="0.25">
      <c r="J147" t="s">
        <v>886</v>
      </c>
      <c r="AC147" t="s">
        <v>948</v>
      </c>
    </row>
    <row r="148" spans="10:29" x14ac:dyDescent="0.25">
      <c r="J148" t="s">
        <v>887</v>
      </c>
      <c r="AC148" t="s">
        <v>949</v>
      </c>
    </row>
    <row r="149" spans="10:29" x14ac:dyDescent="0.25">
      <c r="J149" t="s">
        <v>888</v>
      </c>
      <c r="AC149" t="s">
        <v>950</v>
      </c>
    </row>
    <row r="150" spans="10:29" x14ac:dyDescent="0.25">
      <c r="J150" t="s">
        <v>889</v>
      </c>
      <c r="AC150" t="s">
        <v>951</v>
      </c>
    </row>
    <row r="151" spans="10:29" x14ac:dyDescent="0.25">
      <c r="J151" t="s">
        <v>890</v>
      </c>
    </row>
    <row r="152" spans="10:29" x14ac:dyDescent="0.25">
      <c r="J152" t="s">
        <v>891</v>
      </c>
      <c r="AC152" t="s">
        <v>734</v>
      </c>
    </row>
    <row r="153" spans="10:29" x14ac:dyDescent="0.25">
      <c r="J153" t="s">
        <v>892</v>
      </c>
    </row>
    <row r="154" spans="10:29" x14ac:dyDescent="0.25">
      <c r="AC154" t="s">
        <v>67</v>
      </c>
    </row>
    <row r="155" spans="10:29" x14ac:dyDescent="0.25">
      <c r="J155" t="s">
        <v>734</v>
      </c>
      <c r="AC155" t="s">
        <v>218</v>
      </c>
    </row>
    <row r="157" spans="10:29" x14ac:dyDescent="0.25">
      <c r="J157" t="s">
        <v>67</v>
      </c>
      <c r="AC157" t="s">
        <v>67</v>
      </c>
    </row>
    <row r="158" spans="10:29" x14ac:dyDescent="0.25">
      <c r="J158" t="s">
        <v>218</v>
      </c>
      <c r="AC158" t="s">
        <v>219</v>
      </c>
    </row>
    <row r="160" spans="10:29" x14ac:dyDescent="0.25">
      <c r="J160" t="s">
        <v>67</v>
      </c>
      <c r="AC160" t="s">
        <v>220</v>
      </c>
    </row>
    <row r="161" spans="10:29" x14ac:dyDescent="0.25">
      <c r="J161" t="s">
        <v>219</v>
      </c>
    </row>
    <row r="162" spans="10:29" x14ac:dyDescent="0.25">
      <c r="AC162" t="s">
        <v>656</v>
      </c>
    </row>
    <row r="163" spans="10:29" x14ac:dyDescent="0.25">
      <c r="J163" t="s">
        <v>220</v>
      </c>
      <c r="AC163" t="s">
        <v>952</v>
      </c>
    </row>
    <row r="164" spans="10:29" x14ac:dyDescent="0.25">
      <c r="AC164" t="s">
        <v>953</v>
      </c>
    </row>
    <row r="165" spans="10:29" x14ac:dyDescent="0.25">
      <c r="J165" t="s">
        <v>656</v>
      </c>
      <c r="AC165" t="s">
        <v>954</v>
      </c>
    </row>
    <row r="166" spans="10:29" x14ac:dyDescent="0.25">
      <c r="J166" t="s">
        <v>893</v>
      </c>
      <c r="AC166" t="s">
        <v>955</v>
      </c>
    </row>
    <row r="167" spans="10:29" x14ac:dyDescent="0.25">
      <c r="J167" t="s">
        <v>894</v>
      </c>
      <c r="AC167" t="s">
        <v>956</v>
      </c>
    </row>
    <row r="168" spans="10:29" x14ac:dyDescent="0.25">
      <c r="J168" t="s">
        <v>895</v>
      </c>
    </row>
    <row r="169" spans="10:29" x14ac:dyDescent="0.25">
      <c r="J169" t="s">
        <v>896</v>
      </c>
      <c r="AC169" t="s">
        <v>232</v>
      </c>
    </row>
    <row r="170" spans="10:29" x14ac:dyDescent="0.25">
      <c r="J170" t="s">
        <v>897</v>
      </c>
    </row>
    <row r="172" spans="10:29" x14ac:dyDescent="0.25">
      <c r="J172" t="s">
        <v>232</v>
      </c>
      <c r="AC172" t="s">
        <v>233</v>
      </c>
    </row>
    <row r="174" spans="10:29" x14ac:dyDescent="0.25">
      <c r="AC174" t="s">
        <v>898</v>
      </c>
    </row>
    <row r="175" spans="10:29" x14ac:dyDescent="0.25">
      <c r="J175" t="s">
        <v>233</v>
      </c>
      <c r="AC175" t="s">
        <v>899</v>
      </c>
    </row>
    <row r="176" spans="10:29" x14ac:dyDescent="0.25">
      <c r="AC176" t="s">
        <v>957</v>
      </c>
    </row>
    <row r="177" spans="10:29" x14ac:dyDescent="0.25">
      <c r="J177" t="s">
        <v>898</v>
      </c>
      <c r="AC177" t="s">
        <v>958</v>
      </c>
    </row>
    <row r="178" spans="10:29" x14ac:dyDescent="0.25">
      <c r="J178" t="s">
        <v>899</v>
      </c>
      <c r="AC178" t="s">
        <v>959</v>
      </c>
    </row>
    <row r="179" spans="10:29" x14ac:dyDescent="0.25">
      <c r="J179" t="s">
        <v>900</v>
      </c>
      <c r="AC179" t="s">
        <v>960</v>
      </c>
    </row>
    <row r="180" spans="10:29" x14ac:dyDescent="0.25">
      <c r="J180" t="s">
        <v>901</v>
      </c>
    </row>
    <row r="181" spans="10:29" x14ac:dyDescent="0.25">
      <c r="J181" t="s">
        <v>902</v>
      </c>
      <c r="AC181" t="s">
        <v>745</v>
      </c>
    </row>
    <row r="182" spans="10:29" x14ac:dyDescent="0.25">
      <c r="J182" t="s">
        <v>903</v>
      </c>
    </row>
    <row r="183" spans="10:29" x14ac:dyDescent="0.25">
      <c r="AC183" t="s">
        <v>67</v>
      </c>
    </row>
    <row r="184" spans="10:29" x14ac:dyDescent="0.25">
      <c r="J184" t="s">
        <v>745</v>
      </c>
      <c r="AC184" t="s">
        <v>246</v>
      </c>
    </row>
    <row r="186" spans="10:29" x14ac:dyDescent="0.25">
      <c r="J186" t="s">
        <v>67</v>
      </c>
      <c r="AC186" t="s">
        <v>67</v>
      </c>
    </row>
    <row r="187" spans="10:29" x14ac:dyDescent="0.25">
      <c r="J187" t="s">
        <v>246</v>
      </c>
      <c r="AC187" t="s">
        <v>961</v>
      </c>
    </row>
    <row r="189" spans="10:29" x14ac:dyDescent="0.25">
      <c r="J189" t="s">
        <v>67</v>
      </c>
      <c r="AC189" t="s">
        <v>67</v>
      </c>
    </row>
    <row r="190" spans="10:29" x14ac:dyDescent="0.25">
      <c r="J190" t="s">
        <v>904</v>
      </c>
      <c r="AC190" t="s">
        <v>962</v>
      </c>
    </row>
    <row r="192" spans="10:29" x14ac:dyDescent="0.25">
      <c r="J192" t="s">
        <v>67</v>
      </c>
    </row>
    <row r="193" spans="10:10" x14ac:dyDescent="0.25">
      <c r="J193" t="s">
        <v>905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94"/>
  <sheetViews>
    <sheetView workbookViewId="0">
      <selection sqref="A1:XFD12"/>
    </sheetView>
  </sheetViews>
  <sheetFormatPr defaultColWidth="17" defaultRowHeight="15" x14ac:dyDescent="0.25"/>
  <sheetData>
    <row r="1" spans="1:51" s="3" customFormat="1" x14ac:dyDescent="0.25">
      <c r="B1" s="3" t="s">
        <v>11</v>
      </c>
      <c r="L1" s="3" t="s">
        <v>22</v>
      </c>
      <c r="V1" s="3" t="s">
        <v>33</v>
      </c>
      <c r="AF1" s="3" t="s">
        <v>963</v>
      </c>
      <c r="AP1" s="3" t="s">
        <v>748</v>
      </c>
    </row>
    <row r="2" spans="1:51" s="3" customFormat="1" ht="46.5" customHeight="1" x14ac:dyDescent="0.25">
      <c r="A2" s="3" t="s">
        <v>0</v>
      </c>
      <c r="B2" s="3" t="s">
        <v>13</v>
      </c>
      <c r="C2" s="3" t="s">
        <v>969</v>
      </c>
      <c r="D2" s="3" t="s">
        <v>14</v>
      </c>
      <c r="E2" s="3" t="s">
        <v>970</v>
      </c>
      <c r="F2" s="3" t="s">
        <v>15</v>
      </c>
      <c r="G2" s="3" t="s">
        <v>971</v>
      </c>
      <c r="H2" s="3" t="s">
        <v>18</v>
      </c>
      <c r="I2" s="3" t="s">
        <v>972</v>
      </c>
      <c r="J2" s="3" t="s">
        <v>20</v>
      </c>
      <c r="K2" s="3" t="s">
        <v>973</v>
      </c>
      <c r="L2" s="3" t="s">
        <v>23</v>
      </c>
      <c r="M2" s="3" t="s">
        <v>974</v>
      </c>
      <c r="N2" s="3" t="s">
        <v>25</v>
      </c>
      <c r="O2" s="3" t="s">
        <v>975</v>
      </c>
      <c r="P2" s="3" t="s">
        <v>27</v>
      </c>
      <c r="Q2" s="3" t="s">
        <v>976</v>
      </c>
      <c r="R2" s="3" t="s">
        <v>29</v>
      </c>
      <c r="S2" s="3" t="s">
        <v>977</v>
      </c>
      <c r="T2" s="3" t="s">
        <v>31</v>
      </c>
      <c r="U2" s="3" t="s">
        <v>978</v>
      </c>
      <c r="V2" s="3" t="s">
        <v>34</v>
      </c>
      <c r="W2" s="3" t="s">
        <v>979</v>
      </c>
      <c r="X2" s="3" t="s">
        <v>36</v>
      </c>
      <c r="Y2" s="3" t="s">
        <v>980</v>
      </c>
      <c r="Z2" s="3" t="s">
        <v>38</v>
      </c>
      <c r="AA2" s="3" t="s">
        <v>981</v>
      </c>
      <c r="AB2" s="3" t="s">
        <v>40</v>
      </c>
      <c r="AC2" s="3" t="s">
        <v>982</v>
      </c>
      <c r="AD2" s="3" t="s">
        <v>42</v>
      </c>
      <c r="AE2" s="3" t="s">
        <v>983</v>
      </c>
      <c r="AF2" s="3" t="s">
        <v>964</v>
      </c>
      <c r="AG2" s="3" t="s">
        <v>984</v>
      </c>
      <c r="AH2" s="3" t="s">
        <v>965</v>
      </c>
      <c r="AI2" s="3" t="s">
        <v>985</v>
      </c>
      <c r="AJ2" s="3" t="s">
        <v>966</v>
      </c>
      <c r="AK2" s="3" t="s">
        <v>986</v>
      </c>
      <c r="AL2" s="3" t="s">
        <v>967</v>
      </c>
      <c r="AM2" s="3" t="s">
        <v>987</v>
      </c>
      <c r="AN2" s="3" t="s">
        <v>968</v>
      </c>
      <c r="AO2" s="3" t="s">
        <v>988</v>
      </c>
      <c r="AP2" s="3" t="s">
        <v>749</v>
      </c>
      <c r="AQ2" s="3" t="s">
        <v>989</v>
      </c>
      <c r="AR2" s="3" t="s">
        <v>751</v>
      </c>
      <c r="AS2" s="3" t="s">
        <v>990</v>
      </c>
      <c r="AT2" s="3" t="s">
        <v>753</v>
      </c>
      <c r="AU2" s="3" t="s">
        <v>991</v>
      </c>
      <c r="AV2" s="3" t="s">
        <v>755</v>
      </c>
      <c r="AW2" s="3" t="s">
        <v>992</v>
      </c>
      <c r="AX2" s="3" t="s">
        <v>757</v>
      </c>
      <c r="AY2" s="3" t="s">
        <v>993</v>
      </c>
    </row>
    <row r="3" spans="1:51" s="2" customFormat="1" ht="15.75" x14ac:dyDescent="0.25">
      <c r="A3" s="2" t="s">
        <v>1</v>
      </c>
      <c r="B3" s="7">
        <v>0</v>
      </c>
      <c r="C3" s="1">
        <v>0</v>
      </c>
      <c r="D3" s="1">
        <v>0</v>
      </c>
      <c r="E3" s="1">
        <v>0</v>
      </c>
      <c r="F3" s="1">
        <v>2</v>
      </c>
      <c r="G3" s="1"/>
      <c r="H3" s="1">
        <v>1</v>
      </c>
      <c r="I3" s="1">
        <v>0</v>
      </c>
      <c r="J3" s="1">
        <v>0</v>
      </c>
      <c r="K3" s="1">
        <v>0</v>
      </c>
      <c r="L3" s="1">
        <v>10</v>
      </c>
      <c r="M3" s="2">
        <v>4</v>
      </c>
      <c r="N3" s="1">
        <v>12</v>
      </c>
      <c r="O3" s="1">
        <v>4</v>
      </c>
      <c r="P3" s="1">
        <v>14</v>
      </c>
      <c r="Q3" s="1"/>
      <c r="R3" s="1">
        <v>14</v>
      </c>
      <c r="S3" s="1">
        <v>14</v>
      </c>
      <c r="T3" s="1">
        <v>12</v>
      </c>
      <c r="U3" s="1">
        <v>8</v>
      </c>
      <c r="V3" s="2">
        <v>85</v>
      </c>
      <c r="W3" s="2">
        <v>55</v>
      </c>
      <c r="X3" s="1">
        <v>172</v>
      </c>
      <c r="Y3" s="1">
        <v>93</v>
      </c>
      <c r="Z3" s="2">
        <v>78</v>
      </c>
      <c r="AA3" s="1"/>
      <c r="AB3" s="1">
        <v>93</v>
      </c>
      <c r="AC3" s="1">
        <v>65</v>
      </c>
      <c r="AD3" s="1">
        <v>67</v>
      </c>
      <c r="AE3" s="1">
        <v>55</v>
      </c>
      <c r="AF3" s="2">
        <v>224</v>
      </c>
      <c r="AG3" s="2">
        <v>165</v>
      </c>
      <c r="AH3" s="1">
        <v>254</v>
      </c>
      <c r="AI3" s="1">
        <v>188</v>
      </c>
      <c r="AJ3" s="2">
        <v>171</v>
      </c>
      <c r="AK3" s="1"/>
      <c r="AL3" s="1">
        <v>189</v>
      </c>
      <c r="AM3" s="1">
        <v>143</v>
      </c>
      <c r="AN3" s="1">
        <v>156</v>
      </c>
      <c r="AO3" s="1">
        <v>153</v>
      </c>
      <c r="AP3" s="2">
        <v>330</v>
      </c>
      <c r="AQ3" s="2">
        <v>280</v>
      </c>
      <c r="AR3" s="2">
        <v>385</v>
      </c>
      <c r="AS3" s="2">
        <v>290</v>
      </c>
      <c r="AT3" s="2">
        <v>320</v>
      </c>
      <c r="AV3" s="2">
        <v>340</v>
      </c>
      <c r="AW3" s="2">
        <v>290</v>
      </c>
      <c r="AX3" s="2">
        <v>300</v>
      </c>
      <c r="AY3" s="2">
        <v>270</v>
      </c>
    </row>
    <row r="4" spans="1:51" s="2" customFormat="1" ht="15.75" x14ac:dyDescent="0.25">
      <c r="A4" s="2" t="s">
        <v>10</v>
      </c>
      <c r="B4" s="7">
        <v>1</v>
      </c>
      <c r="C4" s="1">
        <v>0</v>
      </c>
      <c r="D4" s="1">
        <v>0</v>
      </c>
      <c r="E4" s="1">
        <v>0</v>
      </c>
      <c r="F4" s="1">
        <v>0</v>
      </c>
      <c r="G4" s="1"/>
      <c r="H4" s="1">
        <v>0</v>
      </c>
      <c r="I4" s="1">
        <v>0</v>
      </c>
      <c r="J4" s="1">
        <v>2</v>
      </c>
      <c r="K4" s="1">
        <v>0</v>
      </c>
      <c r="L4" s="1">
        <v>14</v>
      </c>
      <c r="M4" s="2">
        <v>12</v>
      </c>
      <c r="N4" s="1">
        <v>11</v>
      </c>
      <c r="O4" s="1">
        <v>12</v>
      </c>
      <c r="P4" s="1">
        <v>12</v>
      </c>
      <c r="Q4" s="1"/>
      <c r="R4" s="1">
        <v>7</v>
      </c>
      <c r="S4" s="1">
        <v>12</v>
      </c>
      <c r="T4" s="1">
        <v>21</v>
      </c>
      <c r="U4" s="1">
        <v>9</v>
      </c>
      <c r="V4" s="2">
        <v>120</v>
      </c>
      <c r="W4" s="2">
        <v>76</v>
      </c>
      <c r="X4" s="1">
        <v>155</v>
      </c>
      <c r="Y4" s="1">
        <v>85</v>
      </c>
      <c r="Z4" s="2">
        <v>123</v>
      </c>
      <c r="AA4" s="1"/>
      <c r="AB4" s="1">
        <v>67</v>
      </c>
      <c r="AC4" s="1">
        <v>38</v>
      </c>
      <c r="AD4" s="1">
        <v>98</v>
      </c>
      <c r="AE4" s="1">
        <v>49</v>
      </c>
      <c r="AF4" s="2">
        <v>216</v>
      </c>
      <c r="AG4" s="2">
        <v>133</v>
      </c>
      <c r="AH4" s="1">
        <v>233</v>
      </c>
      <c r="AI4" s="1">
        <v>175</v>
      </c>
      <c r="AJ4" s="2">
        <v>222</v>
      </c>
      <c r="AK4" s="1"/>
      <c r="AL4" s="1">
        <v>155</v>
      </c>
      <c r="AM4" s="1">
        <v>118</v>
      </c>
      <c r="AN4" s="1">
        <v>181</v>
      </c>
      <c r="AO4" s="1">
        <v>142</v>
      </c>
      <c r="AP4" s="2">
        <v>354</v>
      </c>
      <c r="AQ4" s="2">
        <v>250</v>
      </c>
      <c r="AR4" s="2">
        <v>382</v>
      </c>
      <c r="AS4" s="2">
        <v>280</v>
      </c>
      <c r="AT4" s="2">
        <v>370</v>
      </c>
      <c r="AV4" s="2">
        <v>300</v>
      </c>
      <c r="AW4" s="2">
        <v>240</v>
      </c>
      <c r="AX4" s="2">
        <v>335</v>
      </c>
      <c r="AY4" s="2">
        <v>280</v>
      </c>
    </row>
    <row r="5" spans="1:51" s="2" customFormat="1" ht="15.75" x14ac:dyDescent="0.25">
      <c r="A5" s="2" t="s">
        <v>2</v>
      </c>
      <c r="B5" s="7">
        <v>0</v>
      </c>
      <c r="C5" s="1">
        <v>0</v>
      </c>
      <c r="D5" s="1">
        <v>0</v>
      </c>
      <c r="E5" s="1"/>
      <c r="F5" s="1">
        <v>0</v>
      </c>
      <c r="G5" s="1"/>
      <c r="H5" s="1">
        <v>0</v>
      </c>
      <c r="I5" s="1">
        <v>0</v>
      </c>
      <c r="J5" s="1">
        <v>0</v>
      </c>
      <c r="K5" s="1">
        <v>0</v>
      </c>
      <c r="L5" s="1">
        <v>11</v>
      </c>
      <c r="M5" s="2">
        <v>12</v>
      </c>
      <c r="N5" s="1">
        <v>11</v>
      </c>
      <c r="O5" s="1"/>
      <c r="P5" s="1">
        <v>14</v>
      </c>
      <c r="Q5" s="1"/>
      <c r="R5" s="1">
        <v>9</v>
      </c>
      <c r="S5" s="1">
        <v>18</v>
      </c>
      <c r="T5" s="1">
        <v>16</v>
      </c>
      <c r="U5" s="1">
        <v>6</v>
      </c>
      <c r="V5" s="2">
        <v>112</v>
      </c>
      <c r="W5" s="2">
        <v>62</v>
      </c>
      <c r="X5" s="1">
        <v>147</v>
      </c>
      <c r="Y5" s="1"/>
      <c r="Z5" s="2">
        <v>119</v>
      </c>
      <c r="AA5" s="1"/>
      <c r="AB5" s="1">
        <v>63</v>
      </c>
      <c r="AC5" s="1">
        <v>67</v>
      </c>
      <c r="AD5" s="1">
        <v>128</v>
      </c>
      <c r="AE5" s="1">
        <v>33</v>
      </c>
      <c r="AF5" s="2">
        <v>196</v>
      </c>
      <c r="AG5" s="2">
        <v>187</v>
      </c>
      <c r="AH5" s="1">
        <v>234</v>
      </c>
      <c r="AI5" s="1"/>
      <c r="AJ5" s="2">
        <v>209</v>
      </c>
      <c r="AK5" s="1"/>
      <c r="AL5" s="1">
        <v>149</v>
      </c>
      <c r="AM5" s="1">
        <v>142</v>
      </c>
      <c r="AN5" s="1">
        <v>226</v>
      </c>
      <c r="AO5" s="1">
        <v>105</v>
      </c>
      <c r="AP5" s="2">
        <v>325</v>
      </c>
      <c r="AQ5" s="2">
        <v>290</v>
      </c>
      <c r="AS5" s="2">
        <v>340</v>
      </c>
      <c r="AT5" s="2">
        <v>369</v>
      </c>
      <c r="AV5" s="2">
        <v>301</v>
      </c>
      <c r="AW5" s="2">
        <v>280</v>
      </c>
      <c r="AX5" s="2">
        <v>382</v>
      </c>
      <c r="AY5" s="2">
        <v>225</v>
      </c>
    </row>
    <row r="6" spans="1:51" s="2" customFormat="1" ht="15.75" x14ac:dyDescent="0.25">
      <c r="A6" s="2" t="s">
        <v>3</v>
      </c>
      <c r="B6" s="7">
        <v>0</v>
      </c>
      <c r="C6" s="1"/>
      <c r="D6" s="1">
        <v>3</v>
      </c>
      <c r="E6" s="1"/>
      <c r="F6" s="1">
        <v>0</v>
      </c>
      <c r="G6" s="1"/>
      <c r="H6" s="1">
        <v>0</v>
      </c>
      <c r="I6" s="1">
        <v>0</v>
      </c>
      <c r="J6" s="1">
        <v>0</v>
      </c>
      <c r="K6" s="1">
        <v>2</v>
      </c>
      <c r="L6" s="1">
        <v>8</v>
      </c>
      <c r="N6" s="1">
        <v>21</v>
      </c>
      <c r="O6" s="1"/>
      <c r="P6" s="1">
        <v>10</v>
      </c>
      <c r="Q6" s="1"/>
      <c r="R6" s="1">
        <v>12</v>
      </c>
      <c r="S6" s="1">
        <v>28</v>
      </c>
      <c r="T6" s="1">
        <v>10</v>
      </c>
      <c r="U6" s="1">
        <v>24</v>
      </c>
      <c r="V6" s="2">
        <v>105</v>
      </c>
      <c r="X6" s="1">
        <v>134</v>
      </c>
      <c r="Y6" s="1"/>
      <c r="Z6" s="2">
        <v>127</v>
      </c>
      <c r="AA6" s="1"/>
      <c r="AB6" s="1">
        <v>118</v>
      </c>
      <c r="AC6" s="1">
        <v>70</v>
      </c>
      <c r="AD6" s="1">
        <v>91</v>
      </c>
      <c r="AE6" s="1">
        <v>43</v>
      </c>
      <c r="AF6" s="2">
        <v>277</v>
      </c>
      <c r="AH6" s="1">
        <v>249</v>
      </c>
      <c r="AI6" s="1"/>
      <c r="AJ6" s="2">
        <v>221</v>
      </c>
      <c r="AK6" s="1"/>
      <c r="AL6" s="1">
        <v>201</v>
      </c>
      <c r="AM6" s="1">
        <v>169</v>
      </c>
      <c r="AN6" s="1">
        <v>192</v>
      </c>
      <c r="AO6" s="1">
        <v>146</v>
      </c>
      <c r="AP6" s="2">
        <v>387</v>
      </c>
      <c r="AS6" s="2">
        <v>320</v>
      </c>
      <c r="AT6" s="2">
        <v>376</v>
      </c>
      <c r="AV6" s="2">
        <v>351</v>
      </c>
      <c r="AW6" s="2">
        <v>300</v>
      </c>
      <c r="AX6" s="2">
        <v>342</v>
      </c>
      <c r="AY6" s="2">
        <v>250</v>
      </c>
    </row>
    <row r="7" spans="1:51" s="2" customFormat="1" ht="15.75" x14ac:dyDescent="0.25">
      <c r="A7" s="2" t="s">
        <v>4</v>
      </c>
      <c r="B7" s="7">
        <v>2</v>
      </c>
      <c r="C7" s="1">
        <v>0</v>
      </c>
      <c r="D7" s="1">
        <v>0</v>
      </c>
      <c r="E7" s="1"/>
      <c r="F7" s="1">
        <v>0</v>
      </c>
      <c r="G7" s="1">
        <v>0</v>
      </c>
      <c r="H7" s="1">
        <v>0</v>
      </c>
      <c r="I7" s="1"/>
      <c r="J7" s="1">
        <v>2</v>
      </c>
      <c r="K7" s="1">
        <v>2</v>
      </c>
      <c r="L7" s="1">
        <v>18</v>
      </c>
      <c r="M7" s="2">
        <v>8</v>
      </c>
      <c r="N7" s="1">
        <v>10</v>
      </c>
      <c r="O7" s="1"/>
      <c r="P7" s="1">
        <v>7</v>
      </c>
      <c r="Q7" s="1">
        <v>6</v>
      </c>
      <c r="R7" s="1">
        <v>6</v>
      </c>
      <c r="S7" s="1"/>
      <c r="T7" s="1">
        <v>26</v>
      </c>
      <c r="U7" s="1">
        <v>19</v>
      </c>
      <c r="V7" s="2">
        <v>124</v>
      </c>
      <c r="W7" s="2">
        <v>56</v>
      </c>
      <c r="X7" s="1">
        <v>119</v>
      </c>
      <c r="Y7" s="1"/>
      <c r="Z7" s="2">
        <v>111</v>
      </c>
      <c r="AA7" s="1">
        <v>63</v>
      </c>
      <c r="AB7" s="1">
        <v>84</v>
      </c>
      <c r="AC7" s="1"/>
      <c r="AD7" s="1">
        <v>122</v>
      </c>
      <c r="AE7" s="1">
        <v>28</v>
      </c>
      <c r="AF7" s="2">
        <v>187</v>
      </c>
      <c r="AG7" s="2">
        <v>171</v>
      </c>
      <c r="AH7" s="1">
        <v>225</v>
      </c>
      <c r="AI7" s="1"/>
      <c r="AJ7" s="2">
        <v>206</v>
      </c>
      <c r="AK7" s="1">
        <v>183</v>
      </c>
      <c r="AL7" s="1">
        <v>165</v>
      </c>
      <c r="AM7" s="1"/>
      <c r="AN7" s="1">
        <v>213</v>
      </c>
      <c r="AO7" s="1">
        <v>125</v>
      </c>
      <c r="AP7" s="2">
        <v>300</v>
      </c>
      <c r="AQ7" s="2">
        <v>272</v>
      </c>
      <c r="AS7" s="2">
        <v>325</v>
      </c>
      <c r="AT7" s="2">
        <v>360</v>
      </c>
      <c r="AU7" s="2">
        <v>300</v>
      </c>
      <c r="AV7" s="2">
        <v>330</v>
      </c>
      <c r="AX7" s="2">
        <v>375</v>
      </c>
      <c r="AY7" s="2">
        <v>234</v>
      </c>
    </row>
    <row r="8" spans="1:51" s="2" customFormat="1" ht="15.75" x14ac:dyDescent="0.25">
      <c r="A8" s="2" t="s">
        <v>5</v>
      </c>
      <c r="B8" s="7">
        <v>0</v>
      </c>
      <c r="C8" s="1">
        <v>0</v>
      </c>
      <c r="D8" s="1">
        <v>0</v>
      </c>
      <c r="E8" s="1"/>
      <c r="F8" s="1">
        <v>0</v>
      </c>
      <c r="G8" s="1"/>
      <c r="H8" s="1">
        <v>0</v>
      </c>
      <c r="I8" s="1"/>
      <c r="J8" s="1">
        <v>0</v>
      </c>
      <c r="K8" s="1"/>
      <c r="L8" s="1">
        <v>6</v>
      </c>
      <c r="M8" s="2">
        <v>22</v>
      </c>
      <c r="N8" s="1">
        <v>9</v>
      </c>
      <c r="O8" s="1"/>
      <c r="P8" s="1">
        <v>8</v>
      </c>
      <c r="Q8" s="1"/>
      <c r="R8" s="1">
        <v>8</v>
      </c>
      <c r="S8" s="1"/>
      <c r="T8" s="1">
        <v>10</v>
      </c>
      <c r="U8" s="1"/>
      <c r="V8" s="2">
        <v>89</v>
      </c>
      <c r="W8" s="2">
        <v>94</v>
      </c>
      <c r="X8" s="1">
        <v>148</v>
      </c>
      <c r="Y8" s="1"/>
      <c r="Z8" s="2">
        <v>122</v>
      </c>
      <c r="AA8" s="1"/>
      <c r="AB8" s="1">
        <v>72</v>
      </c>
      <c r="AC8" s="1"/>
      <c r="AD8" s="1">
        <v>113</v>
      </c>
      <c r="AE8" s="1"/>
      <c r="AF8" s="2">
        <v>220</v>
      </c>
      <c r="AG8" s="2">
        <v>169</v>
      </c>
      <c r="AH8" s="1">
        <v>235</v>
      </c>
      <c r="AI8" s="1"/>
      <c r="AJ8" s="2">
        <v>221</v>
      </c>
      <c r="AK8" s="1"/>
      <c r="AL8" s="1">
        <v>171</v>
      </c>
      <c r="AM8" s="1"/>
      <c r="AN8" s="1">
        <v>244</v>
      </c>
      <c r="AO8" s="1"/>
      <c r="AP8" s="2">
        <v>340</v>
      </c>
      <c r="AQ8" s="2">
        <v>290</v>
      </c>
      <c r="AS8" s="2">
        <v>310</v>
      </c>
      <c r="AT8" s="2">
        <v>370</v>
      </c>
      <c r="AV8" s="2">
        <v>305</v>
      </c>
      <c r="AX8" s="2">
        <v>375</v>
      </c>
    </row>
    <row r="9" spans="1:51" s="2" customFormat="1" ht="15.75" x14ac:dyDescent="0.25">
      <c r="A9" s="2" t="s">
        <v>6</v>
      </c>
      <c r="B9" s="7">
        <v>0</v>
      </c>
      <c r="C9" s="1">
        <v>0</v>
      </c>
      <c r="D9" s="1">
        <v>0</v>
      </c>
      <c r="E9" s="1"/>
      <c r="F9" s="1">
        <v>0</v>
      </c>
      <c r="G9" s="1"/>
      <c r="H9" s="1">
        <v>2</v>
      </c>
      <c r="I9" s="1"/>
      <c r="J9" s="1">
        <v>1</v>
      </c>
      <c r="K9" s="1"/>
      <c r="L9" s="1">
        <v>8</v>
      </c>
      <c r="M9" s="2">
        <v>12</v>
      </c>
      <c r="N9" s="1">
        <v>10</v>
      </c>
      <c r="O9" s="1"/>
      <c r="P9" s="1">
        <v>13</v>
      </c>
      <c r="Q9" s="1"/>
      <c r="R9" s="1">
        <v>18</v>
      </c>
      <c r="S9" s="1"/>
      <c r="T9" s="1">
        <v>18</v>
      </c>
      <c r="U9" s="1"/>
      <c r="V9" s="2">
        <v>94</v>
      </c>
      <c r="W9" s="2">
        <v>64</v>
      </c>
      <c r="X9" s="1">
        <v>138</v>
      </c>
      <c r="Y9" s="1"/>
      <c r="Z9" s="2">
        <v>153</v>
      </c>
      <c r="AA9" s="1"/>
      <c r="AB9" s="1">
        <v>194</v>
      </c>
      <c r="AC9" s="1"/>
      <c r="AD9" s="1">
        <v>56</v>
      </c>
      <c r="AE9" s="1"/>
      <c r="AF9" s="2">
        <v>234</v>
      </c>
      <c r="AG9" s="2">
        <v>144</v>
      </c>
      <c r="AH9" s="1">
        <v>221</v>
      </c>
      <c r="AI9" s="1"/>
      <c r="AJ9" s="2">
        <v>257</v>
      </c>
      <c r="AK9" s="1"/>
      <c r="AL9" s="1">
        <v>253</v>
      </c>
      <c r="AM9" s="1"/>
      <c r="AN9" s="1">
        <v>126</v>
      </c>
      <c r="AO9" s="1"/>
      <c r="AP9" s="2">
        <v>351</v>
      </c>
      <c r="AQ9" s="2">
        <v>270</v>
      </c>
      <c r="AS9" s="2">
        <v>300</v>
      </c>
      <c r="AT9" s="2">
        <v>400</v>
      </c>
      <c r="AV9" s="2">
        <v>425</v>
      </c>
      <c r="AX9" s="2">
        <v>300</v>
      </c>
    </row>
    <row r="10" spans="1:51" s="2" customFormat="1" ht="15.75" x14ac:dyDescent="0.25">
      <c r="A10" s="2" t="s">
        <v>7</v>
      </c>
      <c r="B10" s="7">
        <v>0</v>
      </c>
      <c r="C10" s="1">
        <v>0</v>
      </c>
      <c r="D10" s="1">
        <v>0</v>
      </c>
      <c r="E10" s="1"/>
      <c r="F10" s="1">
        <v>0</v>
      </c>
      <c r="G10" s="1"/>
      <c r="H10" s="1">
        <v>0</v>
      </c>
      <c r="I10" s="1"/>
      <c r="J10" s="1">
        <v>1</v>
      </c>
      <c r="K10" s="1"/>
      <c r="L10" s="1">
        <v>12</v>
      </c>
      <c r="M10" s="2">
        <v>15</v>
      </c>
      <c r="N10" s="1">
        <v>9</v>
      </c>
      <c r="O10" s="1"/>
      <c r="P10" s="1">
        <v>14</v>
      </c>
      <c r="Q10" s="1"/>
      <c r="R10" s="1">
        <v>12</v>
      </c>
      <c r="S10" s="1"/>
      <c r="T10" s="1">
        <v>22</v>
      </c>
      <c r="U10" s="1"/>
      <c r="V10" s="2">
        <v>122</v>
      </c>
      <c r="W10" s="2">
        <v>74</v>
      </c>
      <c r="X10" s="1">
        <v>116</v>
      </c>
      <c r="Y10" s="1"/>
      <c r="Z10" s="2">
        <v>178</v>
      </c>
      <c r="AA10" s="1"/>
      <c r="AB10" s="1">
        <v>111</v>
      </c>
      <c r="AC10" s="1"/>
      <c r="AD10" s="1">
        <v>91</v>
      </c>
      <c r="AE10" s="1"/>
      <c r="AF10" s="2">
        <v>270</v>
      </c>
      <c r="AG10" s="2">
        <v>125</v>
      </c>
      <c r="AH10" s="1">
        <v>210</v>
      </c>
      <c r="AI10" s="1"/>
      <c r="AJ10" s="2">
        <v>266</v>
      </c>
      <c r="AK10" s="1"/>
      <c r="AL10" s="1">
        <v>220</v>
      </c>
      <c r="AM10" s="1"/>
      <c r="AN10" s="1">
        <v>186</v>
      </c>
      <c r="AO10" s="1"/>
      <c r="AP10" s="2">
        <v>394</v>
      </c>
      <c r="AQ10" s="2">
        <v>245</v>
      </c>
      <c r="AS10" s="2">
        <v>290</v>
      </c>
      <c r="AT10" s="2">
        <v>420</v>
      </c>
      <c r="AV10" s="2">
        <v>360</v>
      </c>
      <c r="AX10" s="2">
        <v>349</v>
      </c>
    </row>
    <row r="11" spans="1:51" s="2" customFormat="1" ht="15.75" x14ac:dyDescent="0.25">
      <c r="A11" s="2" t="s">
        <v>8</v>
      </c>
      <c r="B11" s="8">
        <v>0</v>
      </c>
      <c r="C11" s="1"/>
      <c r="D11" s="1">
        <v>0</v>
      </c>
      <c r="E11" s="1"/>
      <c r="F11" s="1">
        <v>0</v>
      </c>
      <c r="G11" s="1"/>
      <c r="H11" s="1">
        <v>2</v>
      </c>
      <c r="I11" s="1"/>
      <c r="J11" s="1">
        <v>1</v>
      </c>
      <c r="K11" s="1"/>
      <c r="L11" s="1">
        <v>10</v>
      </c>
      <c r="N11" s="1">
        <v>15</v>
      </c>
      <c r="O11" s="1"/>
      <c r="P11" s="1">
        <v>10</v>
      </c>
      <c r="Q11" s="1"/>
      <c r="R11" s="1">
        <v>22</v>
      </c>
      <c r="S11" s="1"/>
      <c r="T11" s="1">
        <v>19</v>
      </c>
      <c r="U11" s="1"/>
      <c r="V11" s="2">
        <v>136</v>
      </c>
      <c r="X11" s="1">
        <v>152</v>
      </c>
      <c r="Y11" s="1"/>
      <c r="Z11" s="2">
        <v>155</v>
      </c>
      <c r="AA11" s="1"/>
      <c r="AB11" s="1">
        <v>138</v>
      </c>
      <c r="AC11" s="1"/>
      <c r="AD11" s="1">
        <v>173</v>
      </c>
      <c r="AE11" s="1"/>
      <c r="AF11" s="2">
        <v>267</v>
      </c>
      <c r="AH11" s="1">
        <v>243</v>
      </c>
      <c r="AI11" s="1"/>
      <c r="AJ11" s="2">
        <v>245</v>
      </c>
      <c r="AK11" s="1"/>
      <c r="AL11" s="1">
        <v>222</v>
      </c>
      <c r="AM11" s="1"/>
      <c r="AN11" s="1">
        <v>241</v>
      </c>
      <c r="AO11" s="1"/>
      <c r="AP11" s="2">
        <v>378</v>
      </c>
      <c r="AS11" s="2">
        <v>310</v>
      </c>
      <c r="AT11" s="2">
        <v>410</v>
      </c>
      <c r="AV11" s="2">
        <v>372</v>
      </c>
      <c r="AX11" s="2">
        <v>410</v>
      </c>
    </row>
    <row r="12" spans="1:51" s="2" customFormat="1" ht="18" customHeight="1" x14ac:dyDescent="0.25">
      <c r="A12" s="2" t="s">
        <v>9</v>
      </c>
      <c r="B12" s="7">
        <v>0</v>
      </c>
      <c r="C12" s="1"/>
      <c r="D12" s="1">
        <v>0</v>
      </c>
      <c r="E12" s="1"/>
      <c r="F12" s="1">
        <v>2</v>
      </c>
      <c r="G12" s="1"/>
      <c r="H12" s="1">
        <v>0</v>
      </c>
      <c r="I12" s="1">
        <v>2</v>
      </c>
      <c r="J12" s="1">
        <v>1</v>
      </c>
      <c r="K12" s="1">
        <v>0</v>
      </c>
      <c r="L12" s="1">
        <v>6</v>
      </c>
      <c r="N12" s="1">
        <v>11</v>
      </c>
      <c r="O12" s="1"/>
      <c r="P12" s="1">
        <v>25</v>
      </c>
      <c r="Q12" s="1"/>
      <c r="R12" s="1">
        <v>6</v>
      </c>
      <c r="S12" s="1">
        <v>7</v>
      </c>
      <c r="T12" s="1">
        <v>27</v>
      </c>
      <c r="U12" s="1">
        <v>2</v>
      </c>
      <c r="V12" s="2">
        <v>89</v>
      </c>
      <c r="X12" s="1">
        <v>129</v>
      </c>
      <c r="Y12" s="1"/>
      <c r="Z12" s="2">
        <v>142</v>
      </c>
      <c r="AA12" s="1"/>
      <c r="AB12" s="1">
        <v>87</v>
      </c>
      <c r="AC12" s="1">
        <v>45</v>
      </c>
      <c r="AD12" s="1">
        <v>105</v>
      </c>
      <c r="AE12" s="1">
        <v>47</v>
      </c>
      <c r="AF12" s="2">
        <v>222</v>
      </c>
      <c r="AH12" s="1">
        <v>218</v>
      </c>
      <c r="AI12" s="1"/>
      <c r="AJ12" s="2">
        <v>253</v>
      </c>
      <c r="AK12" s="1"/>
      <c r="AL12" s="1">
        <v>177</v>
      </c>
      <c r="AM12" s="1">
        <v>221</v>
      </c>
      <c r="AN12" s="1">
        <v>188</v>
      </c>
      <c r="AO12" s="1">
        <v>155</v>
      </c>
      <c r="AP12" s="2">
        <v>337</v>
      </c>
      <c r="AS12" s="2">
        <v>330</v>
      </c>
      <c r="AT12" s="2">
        <v>405</v>
      </c>
      <c r="AV12" s="2">
        <v>320</v>
      </c>
      <c r="AW12" s="2">
        <v>240</v>
      </c>
      <c r="AX12" s="2">
        <v>352</v>
      </c>
      <c r="AY12" s="2">
        <v>280</v>
      </c>
    </row>
    <row r="13" spans="1:51" x14ac:dyDescent="0.25">
      <c r="C13" s="10"/>
    </row>
    <row r="14" spans="1:51" x14ac:dyDescent="0.25">
      <c r="C14" s="10"/>
      <c r="L14" t="s">
        <v>994</v>
      </c>
    </row>
    <row r="15" spans="1:51" x14ac:dyDescent="0.25">
      <c r="V15" t="s">
        <v>1167</v>
      </c>
      <c r="AF15" t="s">
        <v>1326</v>
      </c>
      <c r="AP15" t="s">
        <v>1485</v>
      </c>
    </row>
    <row r="16" spans="1:51" x14ac:dyDescent="0.25">
      <c r="L16" t="s">
        <v>45</v>
      </c>
    </row>
    <row r="17" spans="12:42" x14ac:dyDescent="0.25">
      <c r="V17" t="s">
        <v>45</v>
      </c>
      <c r="AF17" t="s">
        <v>45</v>
      </c>
      <c r="AP17" t="s">
        <v>45</v>
      </c>
    </row>
    <row r="18" spans="12:42" x14ac:dyDescent="0.25">
      <c r="L18" t="s">
        <v>46</v>
      </c>
    </row>
    <row r="19" spans="12:42" x14ac:dyDescent="0.25">
      <c r="L19" t="s">
        <v>47</v>
      </c>
      <c r="V19" t="s">
        <v>46</v>
      </c>
      <c r="AF19" t="s">
        <v>46</v>
      </c>
      <c r="AP19" t="s">
        <v>46</v>
      </c>
    </row>
    <row r="20" spans="12:42" x14ac:dyDescent="0.25">
      <c r="L20" t="s">
        <v>48</v>
      </c>
      <c r="V20" t="s">
        <v>47</v>
      </c>
      <c r="AF20" t="s">
        <v>47</v>
      </c>
      <c r="AP20" t="s">
        <v>47</v>
      </c>
    </row>
    <row r="21" spans="12:42" x14ac:dyDescent="0.25">
      <c r="V21" t="s">
        <v>48</v>
      </c>
      <c r="AF21" t="s">
        <v>48</v>
      </c>
      <c r="AP21" t="s">
        <v>48</v>
      </c>
    </row>
    <row r="23" spans="12:42" x14ac:dyDescent="0.25">
      <c r="L23" t="s">
        <v>49</v>
      </c>
    </row>
    <row r="24" spans="12:42" x14ac:dyDescent="0.25">
      <c r="V24" t="s">
        <v>49</v>
      </c>
      <c r="AF24" t="s">
        <v>49</v>
      </c>
      <c r="AP24" t="s">
        <v>49</v>
      </c>
    </row>
    <row r="25" spans="12:42" x14ac:dyDescent="0.25">
      <c r="L25" t="s">
        <v>50</v>
      </c>
    </row>
    <row r="26" spans="12:42" x14ac:dyDescent="0.25">
      <c r="L26" t="s">
        <v>995</v>
      </c>
      <c r="V26" t="s">
        <v>414</v>
      </c>
      <c r="AF26" t="s">
        <v>414</v>
      </c>
      <c r="AP26" t="s">
        <v>414</v>
      </c>
    </row>
    <row r="27" spans="12:42" x14ac:dyDescent="0.25">
      <c r="L27" t="s">
        <v>996</v>
      </c>
      <c r="V27" t="s">
        <v>1168</v>
      </c>
      <c r="AF27" t="s">
        <v>1327</v>
      </c>
      <c r="AP27" t="s">
        <v>1486</v>
      </c>
    </row>
    <row r="28" spans="12:42" x14ac:dyDescent="0.25">
      <c r="L28" t="s">
        <v>997</v>
      </c>
      <c r="V28" t="s">
        <v>1169</v>
      </c>
      <c r="AF28" t="s">
        <v>1328</v>
      </c>
      <c r="AP28" t="s">
        <v>1487</v>
      </c>
    </row>
    <row r="29" spans="12:42" x14ac:dyDescent="0.25">
      <c r="L29" t="s">
        <v>998</v>
      </c>
      <c r="V29" t="s">
        <v>1170</v>
      </c>
      <c r="AF29" t="s">
        <v>1329</v>
      </c>
      <c r="AP29" t="s">
        <v>1488</v>
      </c>
    </row>
    <row r="30" spans="12:42" x14ac:dyDescent="0.25">
      <c r="L30" t="s">
        <v>999</v>
      </c>
      <c r="V30" t="s">
        <v>1171</v>
      </c>
      <c r="AF30" t="s">
        <v>1330</v>
      </c>
      <c r="AP30" t="s">
        <v>1489</v>
      </c>
    </row>
    <row r="31" spans="12:42" x14ac:dyDescent="0.25">
      <c r="L31" t="s">
        <v>1000</v>
      </c>
      <c r="V31" t="s">
        <v>1172</v>
      </c>
      <c r="AF31" t="s">
        <v>1331</v>
      </c>
      <c r="AP31" t="s">
        <v>1490</v>
      </c>
    </row>
    <row r="32" spans="12:42" x14ac:dyDescent="0.25">
      <c r="L32" t="s">
        <v>1001</v>
      </c>
      <c r="V32" t="s">
        <v>1173</v>
      </c>
      <c r="AF32" t="s">
        <v>1332</v>
      </c>
      <c r="AP32" t="s">
        <v>1491</v>
      </c>
    </row>
    <row r="33" spans="12:42" x14ac:dyDescent="0.25">
      <c r="L33" t="s">
        <v>1002</v>
      </c>
      <c r="V33" t="s">
        <v>1174</v>
      </c>
      <c r="AF33" t="s">
        <v>1333</v>
      </c>
      <c r="AP33" t="s">
        <v>1492</v>
      </c>
    </row>
    <row r="34" spans="12:42" x14ac:dyDescent="0.25">
      <c r="L34" t="s">
        <v>1003</v>
      </c>
      <c r="V34" t="s">
        <v>1175</v>
      </c>
      <c r="AF34" t="s">
        <v>1334</v>
      </c>
      <c r="AP34" t="s">
        <v>1493</v>
      </c>
    </row>
    <row r="35" spans="12:42" x14ac:dyDescent="0.25">
      <c r="L35" t="s">
        <v>1004</v>
      </c>
      <c r="V35" t="s">
        <v>1176</v>
      </c>
      <c r="AF35" t="s">
        <v>1335</v>
      </c>
      <c r="AP35" t="s">
        <v>1494</v>
      </c>
    </row>
    <row r="36" spans="12:42" x14ac:dyDescent="0.25">
      <c r="V36" t="s">
        <v>1177</v>
      </c>
      <c r="AF36" t="s">
        <v>1336</v>
      </c>
      <c r="AP36" t="s">
        <v>1495</v>
      </c>
    </row>
    <row r="37" spans="12:42" x14ac:dyDescent="0.25">
      <c r="L37" t="s">
        <v>1005</v>
      </c>
    </row>
    <row r="38" spans="12:42" x14ac:dyDescent="0.25">
      <c r="V38" t="s">
        <v>1005</v>
      </c>
      <c r="AF38" t="s">
        <v>1005</v>
      </c>
      <c r="AP38" t="s">
        <v>1005</v>
      </c>
    </row>
    <row r="40" spans="12:42" x14ac:dyDescent="0.25">
      <c r="L40" t="s">
        <v>62</v>
      </c>
    </row>
    <row r="41" spans="12:42" x14ac:dyDescent="0.25">
      <c r="V41" t="s">
        <v>62</v>
      </c>
      <c r="AF41" t="s">
        <v>62</v>
      </c>
      <c r="AP41" t="s">
        <v>62</v>
      </c>
    </row>
    <row r="42" spans="12:42" x14ac:dyDescent="0.25">
      <c r="L42" t="s">
        <v>63</v>
      </c>
    </row>
    <row r="43" spans="12:42" x14ac:dyDescent="0.25">
      <c r="L43" t="s">
        <v>64</v>
      </c>
      <c r="V43" t="s">
        <v>63</v>
      </c>
      <c r="AF43" t="s">
        <v>63</v>
      </c>
      <c r="AP43" t="s">
        <v>63</v>
      </c>
    </row>
    <row r="44" spans="12:42" x14ac:dyDescent="0.25">
      <c r="L44" t="s">
        <v>1006</v>
      </c>
      <c r="V44" t="s">
        <v>64</v>
      </c>
      <c r="AF44" t="s">
        <v>64</v>
      </c>
      <c r="AP44" t="s">
        <v>64</v>
      </c>
    </row>
    <row r="45" spans="12:42" x14ac:dyDescent="0.25">
      <c r="L45" t="s">
        <v>1007</v>
      </c>
      <c r="V45" t="s">
        <v>1178</v>
      </c>
      <c r="AF45" t="s">
        <v>1337</v>
      </c>
      <c r="AP45" t="s">
        <v>1496</v>
      </c>
    </row>
    <row r="46" spans="12:42" x14ac:dyDescent="0.25">
      <c r="V46" t="s">
        <v>1179</v>
      </c>
      <c r="AF46" t="s">
        <v>1338</v>
      </c>
      <c r="AP46" t="s">
        <v>1497</v>
      </c>
    </row>
    <row r="47" spans="12:42" x14ac:dyDescent="0.25">
      <c r="L47" t="s">
        <v>1008</v>
      </c>
    </row>
    <row r="48" spans="12:42" x14ac:dyDescent="0.25">
      <c r="L48" t="s">
        <v>1009</v>
      </c>
      <c r="V48" t="s">
        <v>1008</v>
      </c>
      <c r="AF48" t="s">
        <v>1008</v>
      </c>
      <c r="AP48" t="s">
        <v>1008</v>
      </c>
    </row>
    <row r="49" spans="12:42" x14ac:dyDescent="0.25">
      <c r="V49" t="s">
        <v>1009</v>
      </c>
      <c r="AF49" t="s">
        <v>1009</v>
      </c>
      <c r="AP49" t="s">
        <v>1009</v>
      </c>
    </row>
    <row r="50" spans="12:42" x14ac:dyDescent="0.25">
      <c r="L50" t="s">
        <v>1010</v>
      </c>
    </row>
    <row r="51" spans="12:42" x14ac:dyDescent="0.25">
      <c r="V51" t="s">
        <v>1180</v>
      </c>
      <c r="AP51" t="s">
        <v>1498</v>
      </c>
    </row>
    <row r="52" spans="12:42" x14ac:dyDescent="0.25">
      <c r="L52" t="s">
        <v>45</v>
      </c>
      <c r="AF52" t="s">
        <v>1339</v>
      </c>
    </row>
    <row r="53" spans="12:42" x14ac:dyDescent="0.25">
      <c r="V53" t="s">
        <v>45</v>
      </c>
      <c r="AP53" t="s">
        <v>45</v>
      </c>
    </row>
    <row r="54" spans="12:42" x14ac:dyDescent="0.25">
      <c r="L54" t="s">
        <v>70</v>
      </c>
      <c r="AF54" t="s">
        <v>45</v>
      </c>
    </row>
    <row r="55" spans="12:42" x14ac:dyDescent="0.25">
      <c r="L55" t="s">
        <v>71</v>
      </c>
      <c r="V55" t="s">
        <v>70</v>
      </c>
      <c r="AP55" t="s">
        <v>70</v>
      </c>
    </row>
    <row r="56" spans="12:42" x14ac:dyDescent="0.25">
      <c r="L56" t="s">
        <v>48</v>
      </c>
      <c r="V56" t="s">
        <v>71</v>
      </c>
      <c r="AF56" t="s">
        <v>70</v>
      </c>
      <c r="AP56" t="s">
        <v>71</v>
      </c>
    </row>
    <row r="57" spans="12:42" x14ac:dyDescent="0.25">
      <c r="L57" t="s">
        <v>1011</v>
      </c>
      <c r="V57" t="s">
        <v>48</v>
      </c>
      <c r="AF57" t="s">
        <v>71</v>
      </c>
      <c r="AP57" t="s">
        <v>48</v>
      </c>
    </row>
    <row r="58" spans="12:42" x14ac:dyDescent="0.25">
      <c r="V58" t="s">
        <v>1011</v>
      </c>
      <c r="AF58" t="s">
        <v>48</v>
      </c>
      <c r="AP58" t="s">
        <v>1011</v>
      </c>
    </row>
    <row r="59" spans="12:42" x14ac:dyDescent="0.25">
      <c r="L59" t="s">
        <v>72</v>
      </c>
      <c r="AF59" t="s">
        <v>1011</v>
      </c>
    </row>
    <row r="60" spans="12:42" x14ac:dyDescent="0.25">
      <c r="V60" t="s">
        <v>72</v>
      </c>
      <c r="AP60" t="s">
        <v>72</v>
      </c>
    </row>
    <row r="61" spans="12:42" x14ac:dyDescent="0.25">
      <c r="AF61" t="s">
        <v>72</v>
      </c>
    </row>
    <row r="62" spans="12:42" x14ac:dyDescent="0.25">
      <c r="L62" t="s">
        <v>73</v>
      </c>
    </row>
    <row r="63" spans="12:42" x14ac:dyDescent="0.25">
      <c r="V63" t="s">
        <v>73</v>
      </c>
      <c r="AP63" t="s">
        <v>73</v>
      </c>
    </row>
    <row r="64" spans="12:42" x14ac:dyDescent="0.25">
      <c r="L64" t="s">
        <v>74</v>
      </c>
      <c r="AF64" t="s">
        <v>73</v>
      </c>
    </row>
    <row r="65" spans="12:42" x14ac:dyDescent="0.25">
      <c r="L65" t="s">
        <v>1012</v>
      </c>
      <c r="V65" t="s">
        <v>74</v>
      </c>
      <c r="AP65" t="s">
        <v>74</v>
      </c>
    </row>
    <row r="66" spans="12:42" x14ac:dyDescent="0.25">
      <c r="L66" t="s">
        <v>1013</v>
      </c>
      <c r="V66" t="s">
        <v>1181</v>
      </c>
      <c r="AF66" t="s">
        <v>74</v>
      </c>
      <c r="AP66" t="s">
        <v>1499</v>
      </c>
    </row>
    <row r="67" spans="12:42" x14ac:dyDescent="0.25">
      <c r="V67" t="s">
        <v>1182</v>
      </c>
      <c r="AF67" t="s">
        <v>1340</v>
      </c>
      <c r="AP67" t="s">
        <v>1500</v>
      </c>
    </row>
    <row r="68" spans="12:42" x14ac:dyDescent="0.25">
      <c r="AF68" t="s">
        <v>1341</v>
      </c>
    </row>
    <row r="69" spans="12:42" x14ac:dyDescent="0.25">
      <c r="L69" t="s">
        <v>77</v>
      </c>
    </row>
    <row r="70" spans="12:42" x14ac:dyDescent="0.25">
      <c r="V70" t="s">
        <v>77</v>
      </c>
      <c r="AP70" t="s">
        <v>77</v>
      </c>
    </row>
    <row r="71" spans="12:42" x14ac:dyDescent="0.25">
      <c r="L71" t="s">
        <v>78</v>
      </c>
      <c r="AF71" t="s">
        <v>77</v>
      </c>
    </row>
    <row r="72" spans="12:42" x14ac:dyDescent="0.25">
      <c r="L72" t="s">
        <v>1014</v>
      </c>
      <c r="V72" t="s">
        <v>78</v>
      </c>
      <c r="AP72" t="s">
        <v>1501</v>
      </c>
    </row>
    <row r="73" spans="12:42" x14ac:dyDescent="0.25">
      <c r="L73" t="s">
        <v>1015</v>
      </c>
      <c r="V73" t="s">
        <v>1183</v>
      </c>
      <c r="AF73" t="s">
        <v>78</v>
      </c>
      <c r="AP73" t="s">
        <v>1502</v>
      </c>
    </row>
    <row r="74" spans="12:42" x14ac:dyDescent="0.25">
      <c r="L74" t="s">
        <v>1016</v>
      </c>
      <c r="V74" t="s">
        <v>1184</v>
      </c>
      <c r="AF74" t="s">
        <v>1342</v>
      </c>
      <c r="AP74" t="s">
        <v>1503</v>
      </c>
    </row>
    <row r="75" spans="12:42" x14ac:dyDescent="0.25">
      <c r="V75" t="s">
        <v>1185</v>
      </c>
      <c r="AF75" t="s">
        <v>1343</v>
      </c>
      <c r="AP75" t="s">
        <v>1504</v>
      </c>
    </row>
    <row r="76" spans="12:42" x14ac:dyDescent="0.25">
      <c r="AF76" t="s">
        <v>1344</v>
      </c>
    </row>
    <row r="77" spans="12:42" x14ac:dyDescent="0.25">
      <c r="L77" t="s">
        <v>82</v>
      </c>
    </row>
    <row r="78" spans="12:42" x14ac:dyDescent="0.25">
      <c r="V78" t="s">
        <v>82</v>
      </c>
      <c r="AP78" t="s">
        <v>82</v>
      </c>
    </row>
    <row r="79" spans="12:42" x14ac:dyDescent="0.25">
      <c r="L79" t="s">
        <v>83</v>
      </c>
      <c r="AF79" t="s">
        <v>82</v>
      </c>
    </row>
    <row r="80" spans="12:42" x14ac:dyDescent="0.25">
      <c r="L80" t="s">
        <v>1017</v>
      </c>
      <c r="V80" t="s">
        <v>83</v>
      </c>
      <c r="AP80" t="s">
        <v>83</v>
      </c>
    </row>
    <row r="81" spans="12:42" x14ac:dyDescent="0.25">
      <c r="V81" t="s">
        <v>1186</v>
      </c>
      <c r="AF81" t="s">
        <v>83</v>
      </c>
      <c r="AP81" t="s">
        <v>1505</v>
      </c>
    </row>
    <row r="82" spans="12:42" x14ac:dyDescent="0.25">
      <c r="AF82" t="s">
        <v>1345</v>
      </c>
    </row>
    <row r="83" spans="12:42" x14ac:dyDescent="0.25">
      <c r="L83" t="s">
        <v>85</v>
      </c>
    </row>
    <row r="84" spans="12:42" x14ac:dyDescent="0.25">
      <c r="V84" t="s">
        <v>85</v>
      </c>
      <c r="AP84" t="s">
        <v>85</v>
      </c>
    </row>
    <row r="85" spans="12:42" x14ac:dyDescent="0.25">
      <c r="L85" t="s">
        <v>1018</v>
      </c>
      <c r="AF85" t="s">
        <v>85</v>
      </c>
    </row>
    <row r="86" spans="12:42" x14ac:dyDescent="0.25">
      <c r="L86" t="s">
        <v>1019</v>
      </c>
      <c r="V86" t="s">
        <v>435</v>
      </c>
      <c r="AP86" t="s">
        <v>435</v>
      </c>
    </row>
    <row r="87" spans="12:42" x14ac:dyDescent="0.25">
      <c r="L87" t="s">
        <v>1020</v>
      </c>
      <c r="V87" t="s">
        <v>1187</v>
      </c>
      <c r="AF87" t="s">
        <v>435</v>
      </c>
      <c r="AP87" t="s">
        <v>1506</v>
      </c>
    </row>
    <row r="88" spans="12:42" x14ac:dyDescent="0.25">
      <c r="L88" t="s">
        <v>1021</v>
      </c>
      <c r="V88" t="s">
        <v>1188</v>
      </c>
      <c r="AF88" t="s">
        <v>1346</v>
      </c>
      <c r="AP88" t="s">
        <v>1507</v>
      </c>
    </row>
    <row r="89" spans="12:42" x14ac:dyDescent="0.25">
      <c r="L89" t="s">
        <v>1022</v>
      </c>
      <c r="V89" t="s">
        <v>1189</v>
      </c>
      <c r="AF89" t="s">
        <v>1347</v>
      </c>
      <c r="AP89" t="s">
        <v>1508</v>
      </c>
    </row>
    <row r="90" spans="12:42" x14ac:dyDescent="0.25">
      <c r="L90" t="s">
        <v>1023</v>
      </c>
      <c r="V90" t="s">
        <v>1190</v>
      </c>
      <c r="AF90" t="s">
        <v>1348</v>
      </c>
      <c r="AP90" t="s">
        <v>1509</v>
      </c>
    </row>
    <row r="91" spans="12:42" x14ac:dyDescent="0.25">
      <c r="L91" t="s">
        <v>1024</v>
      </c>
      <c r="V91" t="s">
        <v>1191</v>
      </c>
      <c r="AF91" t="s">
        <v>1349</v>
      </c>
      <c r="AP91" t="s">
        <v>1510</v>
      </c>
    </row>
    <row r="92" spans="12:42" x14ac:dyDescent="0.25">
      <c r="L92" t="s">
        <v>1025</v>
      </c>
      <c r="V92" t="s">
        <v>1192</v>
      </c>
      <c r="AF92" t="s">
        <v>1350</v>
      </c>
      <c r="AP92" t="s">
        <v>1511</v>
      </c>
    </row>
    <row r="93" spans="12:42" x14ac:dyDescent="0.25">
      <c r="L93" t="s">
        <v>1026</v>
      </c>
      <c r="V93" t="s">
        <v>1193</v>
      </c>
      <c r="AF93" t="s">
        <v>1351</v>
      </c>
      <c r="AP93" t="s">
        <v>1512</v>
      </c>
    </row>
    <row r="94" spans="12:42" x14ac:dyDescent="0.25">
      <c r="L94" t="s">
        <v>1027</v>
      </c>
      <c r="V94" t="s">
        <v>1194</v>
      </c>
      <c r="AF94" t="s">
        <v>1352</v>
      </c>
      <c r="AP94" t="s">
        <v>1513</v>
      </c>
    </row>
    <row r="95" spans="12:42" x14ac:dyDescent="0.25">
      <c r="L95" t="s">
        <v>1028</v>
      </c>
      <c r="V95" t="s">
        <v>1195</v>
      </c>
      <c r="AF95" t="s">
        <v>1353</v>
      </c>
      <c r="AP95" t="s">
        <v>1514</v>
      </c>
    </row>
    <row r="96" spans="12:42" x14ac:dyDescent="0.25">
      <c r="V96" t="s">
        <v>1196</v>
      </c>
      <c r="AF96" t="s">
        <v>1354</v>
      </c>
      <c r="AP96" t="s">
        <v>1515</v>
      </c>
    </row>
    <row r="97" spans="12:42" x14ac:dyDescent="0.25">
      <c r="L97" t="s">
        <v>1029</v>
      </c>
      <c r="AF97" t="s">
        <v>1355</v>
      </c>
    </row>
    <row r="98" spans="12:42" x14ac:dyDescent="0.25">
      <c r="V98" t="s">
        <v>1197</v>
      </c>
      <c r="AP98" t="s">
        <v>1516</v>
      </c>
    </row>
    <row r="99" spans="12:42" x14ac:dyDescent="0.25">
      <c r="L99" t="s">
        <v>67</v>
      </c>
      <c r="AF99" t="s">
        <v>1356</v>
      </c>
    </row>
    <row r="100" spans="12:42" x14ac:dyDescent="0.25">
      <c r="L100" t="s">
        <v>98</v>
      </c>
      <c r="V100" t="s">
        <v>67</v>
      </c>
      <c r="AP100" t="s">
        <v>67</v>
      </c>
    </row>
    <row r="101" spans="12:42" x14ac:dyDescent="0.25">
      <c r="V101" t="s">
        <v>98</v>
      </c>
      <c r="AF101" t="s">
        <v>67</v>
      </c>
      <c r="AP101" t="s">
        <v>98</v>
      </c>
    </row>
    <row r="102" spans="12:42" x14ac:dyDescent="0.25">
      <c r="L102" t="s">
        <v>99</v>
      </c>
      <c r="AF102" t="s">
        <v>98</v>
      </c>
    </row>
    <row r="103" spans="12:42" x14ac:dyDescent="0.25">
      <c r="V103" t="s">
        <v>99</v>
      </c>
      <c r="AP103" t="s">
        <v>99</v>
      </c>
    </row>
    <row r="104" spans="12:42" x14ac:dyDescent="0.25">
      <c r="L104" t="s">
        <v>1030</v>
      </c>
      <c r="AF104" t="s">
        <v>99</v>
      </c>
    </row>
    <row r="105" spans="12:42" x14ac:dyDescent="0.25">
      <c r="L105" t="s">
        <v>1031</v>
      </c>
      <c r="V105" t="s">
        <v>447</v>
      </c>
      <c r="AP105" t="s">
        <v>447</v>
      </c>
    </row>
    <row r="106" spans="12:42" x14ac:dyDescent="0.25">
      <c r="L106" t="s">
        <v>1032</v>
      </c>
      <c r="V106" t="s">
        <v>1198</v>
      </c>
      <c r="AF106" t="s">
        <v>447</v>
      </c>
      <c r="AP106" t="s">
        <v>1517</v>
      </c>
    </row>
    <row r="107" spans="12:42" x14ac:dyDescent="0.25">
      <c r="L107" t="s">
        <v>1033</v>
      </c>
      <c r="V107" t="s">
        <v>1199</v>
      </c>
      <c r="AF107" t="s">
        <v>1357</v>
      </c>
      <c r="AP107" t="s">
        <v>1518</v>
      </c>
    </row>
    <row r="108" spans="12:42" x14ac:dyDescent="0.25">
      <c r="L108" t="s">
        <v>1034</v>
      </c>
      <c r="V108" t="s">
        <v>1200</v>
      </c>
      <c r="AF108" t="s">
        <v>1358</v>
      </c>
      <c r="AP108" t="s">
        <v>1519</v>
      </c>
    </row>
    <row r="109" spans="12:42" x14ac:dyDescent="0.25">
      <c r="L109" t="s">
        <v>1035</v>
      </c>
      <c r="V109" t="s">
        <v>1201</v>
      </c>
      <c r="AF109" t="s">
        <v>1359</v>
      </c>
      <c r="AP109" t="s">
        <v>1520</v>
      </c>
    </row>
    <row r="110" spans="12:42" x14ac:dyDescent="0.25">
      <c r="L110" t="s">
        <v>1036</v>
      </c>
      <c r="V110" t="s">
        <v>1202</v>
      </c>
      <c r="AF110" t="s">
        <v>1360</v>
      </c>
      <c r="AP110" t="s">
        <v>1521</v>
      </c>
    </row>
    <row r="111" spans="12:42" x14ac:dyDescent="0.25">
      <c r="L111" t="s">
        <v>1037</v>
      </c>
      <c r="V111" t="s">
        <v>1203</v>
      </c>
      <c r="AF111" t="s">
        <v>1361</v>
      </c>
      <c r="AP111" t="s">
        <v>1522</v>
      </c>
    </row>
    <row r="112" spans="12:42" x14ac:dyDescent="0.25">
      <c r="L112" t="s">
        <v>1038</v>
      </c>
      <c r="V112" t="s">
        <v>1204</v>
      </c>
      <c r="AF112" t="s">
        <v>1362</v>
      </c>
      <c r="AP112" t="s">
        <v>1523</v>
      </c>
    </row>
    <row r="113" spans="12:42" x14ac:dyDescent="0.25">
      <c r="L113" t="s">
        <v>1039</v>
      </c>
      <c r="V113" t="s">
        <v>1205</v>
      </c>
      <c r="AF113" t="s">
        <v>1363</v>
      </c>
      <c r="AP113" t="s">
        <v>1524</v>
      </c>
    </row>
    <row r="114" spans="12:42" x14ac:dyDescent="0.25">
      <c r="L114" t="s">
        <v>1040</v>
      </c>
      <c r="V114" t="s">
        <v>1206</v>
      </c>
      <c r="AF114" t="s">
        <v>1364</v>
      </c>
      <c r="AP114" t="s">
        <v>1525</v>
      </c>
    </row>
    <row r="115" spans="12:42" x14ac:dyDescent="0.25">
      <c r="V115" t="s">
        <v>1207</v>
      </c>
      <c r="AF115" t="s">
        <v>1365</v>
      </c>
      <c r="AP115" t="s">
        <v>1526</v>
      </c>
    </row>
    <row r="116" spans="12:42" x14ac:dyDescent="0.25">
      <c r="L116" t="s">
        <v>111</v>
      </c>
      <c r="AF116" t="s">
        <v>1366</v>
      </c>
    </row>
    <row r="117" spans="12:42" x14ac:dyDescent="0.25">
      <c r="V117" t="s">
        <v>111</v>
      </c>
      <c r="AP117" t="s">
        <v>111</v>
      </c>
    </row>
    <row r="118" spans="12:42" x14ac:dyDescent="0.25">
      <c r="AF118" t="s">
        <v>111</v>
      </c>
    </row>
    <row r="119" spans="12:42" x14ac:dyDescent="0.25">
      <c r="L119" t="s">
        <v>112</v>
      </c>
    </row>
    <row r="120" spans="12:42" x14ac:dyDescent="0.25">
      <c r="V120" t="s">
        <v>112</v>
      </c>
      <c r="AP120" t="s">
        <v>112</v>
      </c>
    </row>
    <row r="121" spans="12:42" x14ac:dyDescent="0.25">
      <c r="L121" t="s">
        <v>1041</v>
      </c>
      <c r="AF121" t="s">
        <v>112</v>
      </c>
    </row>
    <row r="122" spans="12:42" x14ac:dyDescent="0.25">
      <c r="L122" t="s">
        <v>1042</v>
      </c>
      <c r="V122" t="s">
        <v>1041</v>
      </c>
      <c r="AP122" t="s">
        <v>1041</v>
      </c>
    </row>
    <row r="123" spans="12:42" x14ac:dyDescent="0.25">
      <c r="L123" t="s">
        <v>1043</v>
      </c>
      <c r="V123" t="s">
        <v>1042</v>
      </c>
      <c r="AF123" t="s">
        <v>1041</v>
      </c>
      <c r="AP123" t="s">
        <v>1042</v>
      </c>
    </row>
    <row r="124" spans="12:42" x14ac:dyDescent="0.25">
      <c r="L124" t="s">
        <v>1044</v>
      </c>
      <c r="V124" t="s">
        <v>1208</v>
      </c>
      <c r="AF124" t="s">
        <v>1042</v>
      </c>
      <c r="AP124" t="s">
        <v>1527</v>
      </c>
    </row>
    <row r="125" spans="12:42" x14ac:dyDescent="0.25">
      <c r="L125" t="s">
        <v>1045</v>
      </c>
      <c r="V125" t="s">
        <v>1209</v>
      </c>
      <c r="AF125" t="s">
        <v>1367</v>
      </c>
      <c r="AP125" t="s">
        <v>1528</v>
      </c>
    </row>
    <row r="126" spans="12:42" x14ac:dyDescent="0.25">
      <c r="L126" t="s">
        <v>1046</v>
      </c>
      <c r="V126" t="s">
        <v>1210</v>
      </c>
      <c r="AF126" t="s">
        <v>1368</v>
      </c>
      <c r="AP126" t="s">
        <v>1529</v>
      </c>
    </row>
    <row r="127" spans="12:42" x14ac:dyDescent="0.25">
      <c r="L127" t="s">
        <v>1047</v>
      </c>
      <c r="V127" t="s">
        <v>1211</v>
      </c>
      <c r="AF127" t="s">
        <v>1369</v>
      </c>
      <c r="AP127" t="s">
        <v>1530</v>
      </c>
    </row>
    <row r="128" spans="12:42" x14ac:dyDescent="0.25">
      <c r="L128" t="s">
        <v>1048</v>
      </c>
      <c r="V128" t="s">
        <v>1212</v>
      </c>
      <c r="AF128" t="s">
        <v>1370</v>
      </c>
      <c r="AP128" t="s">
        <v>1531</v>
      </c>
    </row>
    <row r="129" spans="12:42" x14ac:dyDescent="0.25">
      <c r="L129" t="s">
        <v>1049</v>
      </c>
      <c r="V129" t="s">
        <v>1213</v>
      </c>
      <c r="AF129" t="s">
        <v>1371</v>
      </c>
      <c r="AP129" t="s">
        <v>1532</v>
      </c>
    </row>
    <row r="130" spans="12:42" x14ac:dyDescent="0.25">
      <c r="L130" t="s">
        <v>1050</v>
      </c>
      <c r="V130" t="s">
        <v>1214</v>
      </c>
      <c r="AF130" t="s">
        <v>1372</v>
      </c>
      <c r="AP130" t="s">
        <v>1533</v>
      </c>
    </row>
    <row r="131" spans="12:42" x14ac:dyDescent="0.25">
      <c r="L131" t="s">
        <v>1051</v>
      </c>
      <c r="V131" t="s">
        <v>1215</v>
      </c>
      <c r="AF131" t="s">
        <v>1373</v>
      </c>
      <c r="AP131" t="s">
        <v>1534</v>
      </c>
    </row>
    <row r="132" spans="12:42" x14ac:dyDescent="0.25">
      <c r="L132" t="s">
        <v>1052</v>
      </c>
      <c r="V132" t="s">
        <v>1216</v>
      </c>
      <c r="AF132" t="s">
        <v>1374</v>
      </c>
      <c r="AP132" t="s">
        <v>1535</v>
      </c>
    </row>
    <row r="133" spans="12:42" x14ac:dyDescent="0.25">
      <c r="L133" t="s">
        <v>1053</v>
      </c>
      <c r="V133" t="s">
        <v>1217</v>
      </c>
      <c r="AF133" t="s">
        <v>1375</v>
      </c>
      <c r="AP133" t="s">
        <v>1536</v>
      </c>
    </row>
    <row r="134" spans="12:42" x14ac:dyDescent="0.25">
      <c r="L134" t="s">
        <v>1054</v>
      </c>
      <c r="V134" t="s">
        <v>1218</v>
      </c>
      <c r="AF134" t="s">
        <v>1376</v>
      </c>
      <c r="AP134" t="s">
        <v>1537</v>
      </c>
    </row>
    <row r="135" spans="12:42" x14ac:dyDescent="0.25">
      <c r="L135" t="s">
        <v>1055</v>
      </c>
      <c r="V135" t="s">
        <v>1219</v>
      </c>
      <c r="AF135" t="s">
        <v>1377</v>
      </c>
      <c r="AP135" t="s">
        <v>1538</v>
      </c>
    </row>
    <row r="136" spans="12:42" x14ac:dyDescent="0.25">
      <c r="L136" t="s">
        <v>1056</v>
      </c>
      <c r="V136" t="s">
        <v>1220</v>
      </c>
      <c r="AF136" t="s">
        <v>1378</v>
      </c>
      <c r="AP136" t="s">
        <v>1539</v>
      </c>
    </row>
    <row r="137" spans="12:42" x14ac:dyDescent="0.25">
      <c r="L137" t="s">
        <v>1057</v>
      </c>
      <c r="V137" t="s">
        <v>1221</v>
      </c>
      <c r="AF137" t="s">
        <v>1379</v>
      </c>
      <c r="AP137" t="s">
        <v>1540</v>
      </c>
    </row>
    <row r="138" spans="12:42" x14ac:dyDescent="0.25">
      <c r="L138" t="s">
        <v>1058</v>
      </c>
      <c r="V138" t="s">
        <v>1222</v>
      </c>
      <c r="AF138" t="s">
        <v>1380</v>
      </c>
      <c r="AP138" t="s">
        <v>1541</v>
      </c>
    </row>
    <row r="139" spans="12:42" x14ac:dyDescent="0.25">
      <c r="L139" t="s">
        <v>1059</v>
      </c>
      <c r="V139" t="s">
        <v>1223</v>
      </c>
      <c r="AF139" t="s">
        <v>1381</v>
      </c>
      <c r="AP139" t="s">
        <v>1542</v>
      </c>
    </row>
    <row r="140" spans="12:42" x14ac:dyDescent="0.25">
      <c r="L140" t="s">
        <v>1060</v>
      </c>
      <c r="V140" t="s">
        <v>1224</v>
      </c>
      <c r="AF140" t="s">
        <v>1382</v>
      </c>
      <c r="AP140" t="s">
        <v>1543</v>
      </c>
    </row>
    <row r="141" spans="12:42" x14ac:dyDescent="0.25">
      <c r="L141" t="s">
        <v>1061</v>
      </c>
      <c r="V141" t="s">
        <v>1225</v>
      </c>
      <c r="AF141" t="s">
        <v>1383</v>
      </c>
      <c r="AP141" t="s">
        <v>1544</v>
      </c>
    </row>
    <row r="142" spans="12:42" x14ac:dyDescent="0.25">
      <c r="L142" t="s">
        <v>1062</v>
      </c>
      <c r="V142" t="s">
        <v>1226</v>
      </c>
      <c r="AF142" t="s">
        <v>1384</v>
      </c>
      <c r="AP142" t="s">
        <v>1545</v>
      </c>
    </row>
    <row r="143" spans="12:42" x14ac:dyDescent="0.25">
      <c r="L143" t="s">
        <v>1063</v>
      </c>
      <c r="V143" t="s">
        <v>1227</v>
      </c>
      <c r="AF143" t="s">
        <v>1385</v>
      </c>
      <c r="AP143" t="s">
        <v>1546</v>
      </c>
    </row>
    <row r="144" spans="12:42" x14ac:dyDescent="0.25">
      <c r="L144" t="s">
        <v>1064</v>
      </c>
      <c r="V144" t="s">
        <v>1228</v>
      </c>
      <c r="AF144" t="s">
        <v>1386</v>
      </c>
      <c r="AP144" t="s">
        <v>1547</v>
      </c>
    </row>
    <row r="145" spans="12:42" x14ac:dyDescent="0.25">
      <c r="L145" t="s">
        <v>1065</v>
      </c>
      <c r="V145" t="s">
        <v>1229</v>
      </c>
      <c r="AF145" t="s">
        <v>1387</v>
      </c>
      <c r="AP145" t="s">
        <v>1548</v>
      </c>
    </row>
    <row r="146" spans="12:42" x14ac:dyDescent="0.25">
      <c r="L146" t="s">
        <v>1066</v>
      </c>
      <c r="V146" t="s">
        <v>1230</v>
      </c>
      <c r="AF146" t="s">
        <v>1388</v>
      </c>
      <c r="AP146" t="s">
        <v>1549</v>
      </c>
    </row>
    <row r="147" spans="12:42" x14ac:dyDescent="0.25">
      <c r="L147" t="s">
        <v>1067</v>
      </c>
      <c r="V147" t="s">
        <v>1231</v>
      </c>
      <c r="AF147" t="s">
        <v>1389</v>
      </c>
      <c r="AP147" t="s">
        <v>1550</v>
      </c>
    </row>
    <row r="148" spans="12:42" x14ac:dyDescent="0.25">
      <c r="L148" t="s">
        <v>1068</v>
      </c>
      <c r="V148" t="s">
        <v>1232</v>
      </c>
      <c r="AF148" t="s">
        <v>1390</v>
      </c>
      <c r="AP148" t="s">
        <v>1551</v>
      </c>
    </row>
    <row r="149" spans="12:42" x14ac:dyDescent="0.25">
      <c r="L149" t="s">
        <v>1069</v>
      </c>
      <c r="V149" t="s">
        <v>1233</v>
      </c>
      <c r="AF149" t="s">
        <v>1391</v>
      </c>
      <c r="AP149" t="s">
        <v>1552</v>
      </c>
    </row>
    <row r="150" spans="12:42" x14ac:dyDescent="0.25">
      <c r="L150" t="s">
        <v>1070</v>
      </c>
      <c r="V150" t="s">
        <v>1234</v>
      </c>
      <c r="AF150" t="s">
        <v>1392</v>
      </c>
      <c r="AP150" t="s">
        <v>1553</v>
      </c>
    </row>
    <row r="151" spans="12:42" x14ac:dyDescent="0.25">
      <c r="L151" t="s">
        <v>1071</v>
      </c>
      <c r="V151" t="s">
        <v>1235</v>
      </c>
      <c r="AF151" t="s">
        <v>1393</v>
      </c>
      <c r="AP151" t="s">
        <v>1554</v>
      </c>
    </row>
    <row r="152" spans="12:42" x14ac:dyDescent="0.25">
      <c r="L152" t="s">
        <v>1072</v>
      </c>
      <c r="V152" t="s">
        <v>1236</v>
      </c>
      <c r="AF152" t="s">
        <v>1394</v>
      </c>
      <c r="AP152" t="s">
        <v>1555</v>
      </c>
    </row>
    <row r="153" spans="12:42" x14ac:dyDescent="0.25">
      <c r="L153" t="s">
        <v>1073</v>
      </c>
      <c r="V153" t="s">
        <v>1237</v>
      </c>
      <c r="AF153" t="s">
        <v>1395</v>
      </c>
      <c r="AP153" t="s">
        <v>1556</v>
      </c>
    </row>
    <row r="154" spans="12:42" x14ac:dyDescent="0.25">
      <c r="L154" t="s">
        <v>1074</v>
      </c>
      <c r="V154" t="s">
        <v>1238</v>
      </c>
      <c r="AF154" t="s">
        <v>1396</v>
      </c>
      <c r="AP154" t="s">
        <v>1557</v>
      </c>
    </row>
    <row r="155" spans="12:42" x14ac:dyDescent="0.25">
      <c r="L155" t="s">
        <v>1075</v>
      </c>
      <c r="V155" t="s">
        <v>1239</v>
      </c>
      <c r="AF155" t="s">
        <v>1397</v>
      </c>
      <c r="AP155" t="s">
        <v>1558</v>
      </c>
    </row>
    <row r="156" spans="12:42" x14ac:dyDescent="0.25">
      <c r="L156" t="s">
        <v>1076</v>
      </c>
      <c r="V156" t="s">
        <v>1240</v>
      </c>
      <c r="AF156" t="s">
        <v>1398</v>
      </c>
      <c r="AP156" t="s">
        <v>1559</v>
      </c>
    </row>
    <row r="157" spans="12:42" x14ac:dyDescent="0.25">
      <c r="L157" t="s">
        <v>1077</v>
      </c>
      <c r="V157" t="s">
        <v>1241</v>
      </c>
      <c r="AF157" t="s">
        <v>1399</v>
      </c>
      <c r="AP157" t="s">
        <v>1560</v>
      </c>
    </row>
    <row r="158" spans="12:42" x14ac:dyDescent="0.25">
      <c r="L158" t="s">
        <v>1078</v>
      </c>
      <c r="V158" t="s">
        <v>1242</v>
      </c>
      <c r="AF158" t="s">
        <v>1400</v>
      </c>
      <c r="AP158" t="s">
        <v>1561</v>
      </c>
    </row>
    <row r="159" spans="12:42" x14ac:dyDescent="0.25">
      <c r="L159" t="s">
        <v>1079</v>
      </c>
      <c r="V159" t="s">
        <v>1243</v>
      </c>
      <c r="AF159" t="s">
        <v>1401</v>
      </c>
      <c r="AP159" t="s">
        <v>1562</v>
      </c>
    </row>
    <row r="160" spans="12:42" x14ac:dyDescent="0.25">
      <c r="L160" t="s">
        <v>1080</v>
      </c>
      <c r="V160" t="s">
        <v>1244</v>
      </c>
      <c r="AF160" t="s">
        <v>1402</v>
      </c>
      <c r="AP160" t="s">
        <v>1563</v>
      </c>
    </row>
    <row r="161" spans="12:42" x14ac:dyDescent="0.25">
      <c r="L161" t="s">
        <v>1081</v>
      </c>
      <c r="V161" t="s">
        <v>1245</v>
      </c>
      <c r="AF161" t="s">
        <v>1403</v>
      </c>
      <c r="AP161" t="s">
        <v>1564</v>
      </c>
    </row>
    <row r="162" spans="12:42" x14ac:dyDescent="0.25">
      <c r="L162" t="s">
        <v>1082</v>
      </c>
      <c r="V162" t="s">
        <v>1246</v>
      </c>
      <c r="AF162" t="s">
        <v>1404</v>
      </c>
      <c r="AP162" t="s">
        <v>1565</v>
      </c>
    </row>
    <row r="163" spans="12:42" x14ac:dyDescent="0.25">
      <c r="L163" t="s">
        <v>1083</v>
      </c>
      <c r="V163" t="s">
        <v>1247</v>
      </c>
      <c r="AF163" t="s">
        <v>1405</v>
      </c>
      <c r="AP163" t="s">
        <v>1566</v>
      </c>
    </row>
    <row r="164" spans="12:42" x14ac:dyDescent="0.25">
      <c r="L164" t="s">
        <v>1084</v>
      </c>
      <c r="V164" t="s">
        <v>1248</v>
      </c>
      <c r="AF164" t="s">
        <v>1406</v>
      </c>
      <c r="AP164" t="s">
        <v>1567</v>
      </c>
    </row>
    <row r="165" spans="12:42" x14ac:dyDescent="0.25">
      <c r="L165" t="s">
        <v>1085</v>
      </c>
      <c r="V165" t="s">
        <v>1249</v>
      </c>
      <c r="AF165" t="s">
        <v>1407</v>
      </c>
      <c r="AP165" t="s">
        <v>1568</v>
      </c>
    </row>
    <row r="166" spans="12:42" x14ac:dyDescent="0.25">
      <c r="L166" t="s">
        <v>1086</v>
      </c>
      <c r="V166" t="s">
        <v>1250</v>
      </c>
      <c r="AF166" t="s">
        <v>1408</v>
      </c>
      <c r="AP166" t="s">
        <v>1569</v>
      </c>
    </row>
    <row r="167" spans="12:42" x14ac:dyDescent="0.25">
      <c r="L167" t="s">
        <v>1087</v>
      </c>
      <c r="V167" t="s">
        <v>1251</v>
      </c>
      <c r="AF167" t="s">
        <v>1409</v>
      </c>
      <c r="AP167" t="s">
        <v>1570</v>
      </c>
    </row>
    <row r="168" spans="12:42" x14ac:dyDescent="0.25">
      <c r="V168" t="s">
        <v>1252</v>
      </c>
      <c r="AF168" t="s">
        <v>1410</v>
      </c>
      <c r="AP168" t="s">
        <v>1571</v>
      </c>
    </row>
    <row r="169" spans="12:42" x14ac:dyDescent="0.25">
      <c r="L169" t="s">
        <v>1088</v>
      </c>
      <c r="AF169" t="s">
        <v>1411</v>
      </c>
    </row>
    <row r="170" spans="12:42" x14ac:dyDescent="0.25">
      <c r="V170" t="s">
        <v>1088</v>
      </c>
      <c r="AP170" t="s">
        <v>1088</v>
      </c>
    </row>
    <row r="171" spans="12:42" x14ac:dyDescent="0.25">
      <c r="L171" t="s">
        <v>67</v>
      </c>
      <c r="AF171" t="s">
        <v>1088</v>
      </c>
    </row>
    <row r="172" spans="12:42" x14ac:dyDescent="0.25">
      <c r="L172" t="s">
        <v>161</v>
      </c>
      <c r="V172" t="s">
        <v>67</v>
      </c>
      <c r="AP172" t="s">
        <v>67</v>
      </c>
    </row>
    <row r="173" spans="12:42" x14ac:dyDescent="0.25">
      <c r="V173" t="s">
        <v>161</v>
      </c>
      <c r="AF173" t="s">
        <v>67</v>
      </c>
      <c r="AP173" t="s">
        <v>161</v>
      </c>
    </row>
    <row r="174" spans="12:42" x14ac:dyDescent="0.25">
      <c r="L174" t="s">
        <v>67</v>
      </c>
      <c r="AF174" t="s">
        <v>161</v>
      </c>
    </row>
    <row r="175" spans="12:42" x14ac:dyDescent="0.25">
      <c r="L175" t="s">
        <v>162</v>
      </c>
      <c r="V175" t="s">
        <v>67</v>
      </c>
      <c r="AP175" t="s">
        <v>67</v>
      </c>
    </row>
    <row r="176" spans="12:42" x14ac:dyDescent="0.25">
      <c r="V176" t="s">
        <v>162</v>
      </c>
      <c r="AF176" t="s">
        <v>67</v>
      </c>
      <c r="AP176" t="s">
        <v>162</v>
      </c>
    </row>
    <row r="177" spans="12:42" x14ac:dyDescent="0.25">
      <c r="L177" t="s">
        <v>163</v>
      </c>
      <c r="AF177" t="s">
        <v>162</v>
      </c>
    </row>
    <row r="178" spans="12:42" x14ac:dyDescent="0.25">
      <c r="V178" t="s">
        <v>163</v>
      </c>
      <c r="AP178" t="s">
        <v>163</v>
      </c>
    </row>
    <row r="179" spans="12:42" x14ac:dyDescent="0.25">
      <c r="L179" t="s">
        <v>1030</v>
      </c>
      <c r="AF179" t="s">
        <v>163</v>
      </c>
    </row>
    <row r="180" spans="12:42" x14ac:dyDescent="0.25">
      <c r="L180" t="s">
        <v>1031</v>
      </c>
      <c r="V180" t="s">
        <v>447</v>
      </c>
      <c r="AP180" t="s">
        <v>447</v>
      </c>
    </row>
    <row r="181" spans="12:42" x14ac:dyDescent="0.25">
      <c r="L181" t="s">
        <v>1089</v>
      </c>
      <c r="V181" t="s">
        <v>1198</v>
      </c>
      <c r="AF181" t="s">
        <v>447</v>
      </c>
      <c r="AP181" t="s">
        <v>1572</v>
      </c>
    </row>
    <row r="182" spans="12:42" x14ac:dyDescent="0.25">
      <c r="L182" t="s">
        <v>1090</v>
      </c>
      <c r="V182" t="s">
        <v>1253</v>
      </c>
      <c r="AF182" t="s">
        <v>1357</v>
      </c>
      <c r="AP182" t="s">
        <v>1518</v>
      </c>
    </row>
    <row r="183" spans="12:42" x14ac:dyDescent="0.25">
      <c r="L183" t="s">
        <v>1091</v>
      </c>
      <c r="V183" t="s">
        <v>1254</v>
      </c>
      <c r="AF183" t="s">
        <v>1358</v>
      </c>
      <c r="AP183" t="s">
        <v>1573</v>
      </c>
    </row>
    <row r="184" spans="12:42" x14ac:dyDescent="0.25">
      <c r="L184" t="s">
        <v>1092</v>
      </c>
      <c r="V184" t="s">
        <v>1255</v>
      </c>
      <c r="AF184" t="s">
        <v>1359</v>
      </c>
      <c r="AP184" t="s">
        <v>1574</v>
      </c>
    </row>
    <row r="185" spans="12:42" x14ac:dyDescent="0.25">
      <c r="L185" t="s">
        <v>1093</v>
      </c>
      <c r="V185" t="s">
        <v>1256</v>
      </c>
      <c r="AF185" t="s">
        <v>1412</v>
      </c>
      <c r="AP185" t="s">
        <v>1575</v>
      </c>
    </row>
    <row r="186" spans="12:42" x14ac:dyDescent="0.25">
      <c r="L186" t="s">
        <v>1094</v>
      </c>
      <c r="V186" t="s">
        <v>1257</v>
      </c>
      <c r="AF186" t="s">
        <v>1413</v>
      </c>
      <c r="AP186" t="s">
        <v>1576</v>
      </c>
    </row>
    <row r="187" spans="12:42" x14ac:dyDescent="0.25">
      <c r="L187" t="s">
        <v>1095</v>
      </c>
      <c r="V187" t="s">
        <v>1204</v>
      </c>
      <c r="AF187" t="s">
        <v>1414</v>
      </c>
      <c r="AP187" t="s">
        <v>1577</v>
      </c>
    </row>
    <row r="188" spans="12:42" x14ac:dyDescent="0.25">
      <c r="L188" t="s">
        <v>1096</v>
      </c>
      <c r="V188" t="s">
        <v>1258</v>
      </c>
      <c r="AF188" t="s">
        <v>1415</v>
      </c>
      <c r="AP188" t="s">
        <v>1578</v>
      </c>
    </row>
    <row r="189" spans="12:42" x14ac:dyDescent="0.25">
      <c r="L189" t="s">
        <v>1097</v>
      </c>
      <c r="V189" t="s">
        <v>1259</v>
      </c>
      <c r="AF189" t="s">
        <v>1416</v>
      </c>
      <c r="AP189" t="s">
        <v>1579</v>
      </c>
    </row>
    <row r="190" spans="12:42" x14ac:dyDescent="0.25">
      <c r="V190" t="s">
        <v>1207</v>
      </c>
      <c r="AF190" t="s">
        <v>1417</v>
      </c>
      <c r="AP190" t="s">
        <v>1580</v>
      </c>
    </row>
    <row r="191" spans="12:42" x14ac:dyDescent="0.25">
      <c r="L191" t="s">
        <v>111</v>
      </c>
      <c r="AF191" t="s">
        <v>1418</v>
      </c>
    </row>
    <row r="192" spans="12:42" x14ac:dyDescent="0.25">
      <c r="V192" t="s">
        <v>111</v>
      </c>
      <c r="AP192" t="s">
        <v>111</v>
      </c>
    </row>
    <row r="193" spans="12:42" x14ac:dyDescent="0.25">
      <c r="AF193" t="s">
        <v>111</v>
      </c>
    </row>
    <row r="194" spans="12:42" x14ac:dyDescent="0.25">
      <c r="L194" t="s">
        <v>171</v>
      </c>
    </row>
    <row r="195" spans="12:42" x14ac:dyDescent="0.25">
      <c r="V195" t="s">
        <v>171</v>
      </c>
      <c r="AP195" t="s">
        <v>171</v>
      </c>
    </row>
    <row r="196" spans="12:42" x14ac:dyDescent="0.25">
      <c r="L196" t="s">
        <v>1041</v>
      </c>
      <c r="AF196" t="s">
        <v>171</v>
      </c>
    </row>
    <row r="197" spans="12:42" x14ac:dyDescent="0.25">
      <c r="L197" t="s">
        <v>1042</v>
      </c>
      <c r="V197" t="s">
        <v>1041</v>
      </c>
      <c r="AP197" t="s">
        <v>1041</v>
      </c>
    </row>
    <row r="198" spans="12:42" x14ac:dyDescent="0.25">
      <c r="L198" t="s">
        <v>1098</v>
      </c>
      <c r="V198" t="s">
        <v>1042</v>
      </c>
      <c r="AF198" t="s">
        <v>1041</v>
      </c>
      <c r="AP198" t="s">
        <v>1042</v>
      </c>
    </row>
    <row r="199" spans="12:42" x14ac:dyDescent="0.25">
      <c r="L199" t="s">
        <v>1099</v>
      </c>
      <c r="V199" t="s">
        <v>1260</v>
      </c>
      <c r="AF199" t="s">
        <v>1042</v>
      </c>
      <c r="AP199" t="s">
        <v>1581</v>
      </c>
    </row>
    <row r="200" spans="12:42" x14ac:dyDescent="0.25">
      <c r="L200" t="s">
        <v>1100</v>
      </c>
      <c r="V200" t="s">
        <v>1261</v>
      </c>
      <c r="AF200" t="s">
        <v>1419</v>
      </c>
      <c r="AP200" t="s">
        <v>1582</v>
      </c>
    </row>
    <row r="201" spans="12:42" x14ac:dyDescent="0.25">
      <c r="L201" t="s">
        <v>1101</v>
      </c>
      <c r="V201" t="s">
        <v>1262</v>
      </c>
      <c r="AF201" t="s">
        <v>1420</v>
      </c>
      <c r="AP201" t="s">
        <v>1583</v>
      </c>
    </row>
    <row r="202" spans="12:42" x14ac:dyDescent="0.25">
      <c r="L202" t="s">
        <v>1102</v>
      </c>
      <c r="V202" t="s">
        <v>1263</v>
      </c>
      <c r="AF202" t="s">
        <v>1421</v>
      </c>
      <c r="AP202" t="s">
        <v>1584</v>
      </c>
    </row>
    <row r="203" spans="12:42" x14ac:dyDescent="0.25">
      <c r="L203" t="s">
        <v>1103</v>
      </c>
      <c r="V203" t="s">
        <v>1264</v>
      </c>
      <c r="AF203" t="s">
        <v>1422</v>
      </c>
      <c r="AP203" t="s">
        <v>1585</v>
      </c>
    </row>
    <row r="204" spans="12:42" x14ac:dyDescent="0.25">
      <c r="L204" t="s">
        <v>1104</v>
      </c>
      <c r="V204" t="s">
        <v>1265</v>
      </c>
      <c r="AF204" t="s">
        <v>1423</v>
      </c>
      <c r="AP204" t="s">
        <v>1586</v>
      </c>
    </row>
    <row r="205" spans="12:42" x14ac:dyDescent="0.25">
      <c r="L205" t="s">
        <v>1105</v>
      </c>
      <c r="V205" t="s">
        <v>1266</v>
      </c>
      <c r="AF205" t="s">
        <v>1424</v>
      </c>
      <c r="AP205" t="s">
        <v>1587</v>
      </c>
    </row>
    <row r="206" spans="12:42" x14ac:dyDescent="0.25">
      <c r="L206" t="s">
        <v>1106</v>
      </c>
      <c r="V206" t="s">
        <v>1267</v>
      </c>
      <c r="AF206" t="s">
        <v>1425</v>
      </c>
      <c r="AP206" t="s">
        <v>1588</v>
      </c>
    </row>
    <row r="207" spans="12:42" x14ac:dyDescent="0.25">
      <c r="L207" t="s">
        <v>1107</v>
      </c>
      <c r="V207" t="s">
        <v>1268</v>
      </c>
      <c r="AF207" t="s">
        <v>1426</v>
      </c>
      <c r="AP207" t="s">
        <v>1589</v>
      </c>
    </row>
    <row r="208" spans="12:42" x14ac:dyDescent="0.25">
      <c r="L208" t="s">
        <v>1108</v>
      </c>
      <c r="V208" t="s">
        <v>1269</v>
      </c>
      <c r="AF208" t="s">
        <v>1427</v>
      </c>
      <c r="AP208" t="s">
        <v>1590</v>
      </c>
    </row>
    <row r="209" spans="12:42" x14ac:dyDescent="0.25">
      <c r="L209" t="s">
        <v>1109</v>
      </c>
      <c r="V209" t="s">
        <v>1270</v>
      </c>
      <c r="AF209" t="s">
        <v>1428</v>
      </c>
      <c r="AP209" t="s">
        <v>1591</v>
      </c>
    </row>
    <row r="210" spans="12:42" x14ac:dyDescent="0.25">
      <c r="L210" t="s">
        <v>1110</v>
      </c>
      <c r="V210" t="s">
        <v>1271</v>
      </c>
      <c r="AF210" t="s">
        <v>1429</v>
      </c>
      <c r="AP210" t="s">
        <v>1592</v>
      </c>
    </row>
    <row r="211" spans="12:42" x14ac:dyDescent="0.25">
      <c r="L211" t="s">
        <v>1111</v>
      </c>
      <c r="V211" t="s">
        <v>1272</v>
      </c>
      <c r="AF211" t="s">
        <v>1430</v>
      </c>
      <c r="AP211" t="s">
        <v>1593</v>
      </c>
    </row>
    <row r="212" spans="12:42" x14ac:dyDescent="0.25">
      <c r="L212" t="s">
        <v>1112</v>
      </c>
      <c r="V212" t="s">
        <v>1273</v>
      </c>
      <c r="AF212" t="s">
        <v>1431</v>
      </c>
      <c r="AP212" t="s">
        <v>1594</v>
      </c>
    </row>
    <row r="213" spans="12:42" x14ac:dyDescent="0.25">
      <c r="L213" t="s">
        <v>1113</v>
      </c>
      <c r="V213" t="s">
        <v>1274</v>
      </c>
      <c r="AF213" t="s">
        <v>1432</v>
      </c>
      <c r="AP213" t="s">
        <v>1595</v>
      </c>
    </row>
    <row r="214" spans="12:42" x14ac:dyDescent="0.25">
      <c r="L214" t="s">
        <v>1114</v>
      </c>
      <c r="V214" t="s">
        <v>1275</v>
      </c>
      <c r="AF214" t="s">
        <v>1433</v>
      </c>
      <c r="AP214" t="s">
        <v>1596</v>
      </c>
    </row>
    <row r="215" spans="12:42" x14ac:dyDescent="0.25">
      <c r="L215" t="s">
        <v>1115</v>
      </c>
      <c r="V215" t="s">
        <v>1276</v>
      </c>
      <c r="AF215" t="s">
        <v>1434</v>
      </c>
      <c r="AP215" t="s">
        <v>1597</v>
      </c>
    </row>
    <row r="216" spans="12:42" x14ac:dyDescent="0.25">
      <c r="L216" t="s">
        <v>1116</v>
      </c>
      <c r="V216" t="s">
        <v>1277</v>
      </c>
      <c r="AF216" t="s">
        <v>1435</v>
      </c>
      <c r="AP216" t="s">
        <v>1598</v>
      </c>
    </row>
    <row r="217" spans="12:42" x14ac:dyDescent="0.25">
      <c r="L217" t="s">
        <v>1117</v>
      </c>
      <c r="V217" t="s">
        <v>1278</v>
      </c>
      <c r="AF217" t="s">
        <v>1436</v>
      </c>
      <c r="AP217" t="s">
        <v>1599</v>
      </c>
    </row>
    <row r="218" spans="12:42" x14ac:dyDescent="0.25">
      <c r="L218" t="s">
        <v>1118</v>
      </c>
      <c r="V218" t="s">
        <v>1279</v>
      </c>
      <c r="AF218" t="s">
        <v>1437</v>
      </c>
      <c r="AP218" t="s">
        <v>1600</v>
      </c>
    </row>
    <row r="219" spans="12:42" x14ac:dyDescent="0.25">
      <c r="L219" t="s">
        <v>1119</v>
      </c>
      <c r="V219" t="s">
        <v>1280</v>
      </c>
      <c r="AF219" t="s">
        <v>1438</v>
      </c>
      <c r="AP219" t="s">
        <v>1601</v>
      </c>
    </row>
    <row r="220" spans="12:42" x14ac:dyDescent="0.25">
      <c r="L220" t="s">
        <v>1120</v>
      </c>
      <c r="V220" t="s">
        <v>1281</v>
      </c>
      <c r="AF220" t="s">
        <v>1439</v>
      </c>
      <c r="AP220" t="s">
        <v>1602</v>
      </c>
    </row>
    <row r="221" spans="12:42" x14ac:dyDescent="0.25">
      <c r="L221" t="s">
        <v>1121</v>
      </c>
      <c r="V221" t="s">
        <v>1282</v>
      </c>
      <c r="AF221" t="s">
        <v>1440</v>
      </c>
      <c r="AP221" t="s">
        <v>1603</v>
      </c>
    </row>
    <row r="222" spans="12:42" x14ac:dyDescent="0.25">
      <c r="L222" t="s">
        <v>1122</v>
      </c>
      <c r="V222" t="s">
        <v>1283</v>
      </c>
      <c r="AF222" t="s">
        <v>1441</v>
      </c>
      <c r="AP222" t="s">
        <v>1604</v>
      </c>
    </row>
    <row r="223" spans="12:42" x14ac:dyDescent="0.25">
      <c r="L223" t="s">
        <v>1123</v>
      </c>
      <c r="V223" t="s">
        <v>1284</v>
      </c>
      <c r="AF223" t="s">
        <v>1442</v>
      </c>
      <c r="AP223" t="s">
        <v>1605</v>
      </c>
    </row>
    <row r="224" spans="12:42" x14ac:dyDescent="0.25">
      <c r="L224" t="s">
        <v>1124</v>
      </c>
      <c r="V224" t="s">
        <v>1285</v>
      </c>
      <c r="AF224" t="s">
        <v>1443</v>
      </c>
      <c r="AP224" t="s">
        <v>1606</v>
      </c>
    </row>
    <row r="225" spans="12:42" x14ac:dyDescent="0.25">
      <c r="L225" t="s">
        <v>1125</v>
      </c>
      <c r="V225" t="s">
        <v>1286</v>
      </c>
      <c r="AF225" t="s">
        <v>1444</v>
      </c>
      <c r="AP225" t="s">
        <v>1607</v>
      </c>
    </row>
    <row r="226" spans="12:42" x14ac:dyDescent="0.25">
      <c r="L226" t="s">
        <v>1126</v>
      </c>
      <c r="V226" t="s">
        <v>1287</v>
      </c>
      <c r="AF226" t="s">
        <v>1445</v>
      </c>
      <c r="AP226" t="s">
        <v>1608</v>
      </c>
    </row>
    <row r="227" spans="12:42" x14ac:dyDescent="0.25">
      <c r="L227" t="s">
        <v>1127</v>
      </c>
      <c r="V227" t="s">
        <v>1288</v>
      </c>
      <c r="AF227" t="s">
        <v>1446</v>
      </c>
      <c r="AP227" t="s">
        <v>1609</v>
      </c>
    </row>
    <row r="228" spans="12:42" x14ac:dyDescent="0.25">
      <c r="L228" t="s">
        <v>1128</v>
      </c>
      <c r="V228" t="s">
        <v>1289</v>
      </c>
      <c r="AF228" t="s">
        <v>1447</v>
      </c>
      <c r="AP228" t="s">
        <v>1610</v>
      </c>
    </row>
    <row r="229" spans="12:42" x14ac:dyDescent="0.25">
      <c r="L229" t="s">
        <v>1129</v>
      </c>
      <c r="V229" t="s">
        <v>1290</v>
      </c>
      <c r="AF229" t="s">
        <v>1448</v>
      </c>
      <c r="AP229" t="s">
        <v>1611</v>
      </c>
    </row>
    <row r="230" spans="12:42" x14ac:dyDescent="0.25">
      <c r="L230" t="s">
        <v>1130</v>
      </c>
      <c r="V230" t="s">
        <v>1291</v>
      </c>
      <c r="AF230" t="s">
        <v>1449</v>
      </c>
      <c r="AP230" t="s">
        <v>1612</v>
      </c>
    </row>
    <row r="231" spans="12:42" x14ac:dyDescent="0.25">
      <c r="L231" t="s">
        <v>1131</v>
      </c>
      <c r="V231" t="s">
        <v>1292</v>
      </c>
      <c r="AF231" t="s">
        <v>1450</v>
      </c>
      <c r="AP231" t="s">
        <v>1613</v>
      </c>
    </row>
    <row r="232" spans="12:42" x14ac:dyDescent="0.25">
      <c r="L232" t="s">
        <v>1132</v>
      </c>
      <c r="V232" t="s">
        <v>1293</v>
      </c>
      <c r="AF232" t="s">
        <v>1451</v>
      </c>
      <c r="AP232" t="s">
        <v>1614</v>
      </c>
    </row>
    <row r="233" spans="12:42" x14ac:dyDescent="0.25">
      <c r="L233" t="s">
        <v>1133</v>
      </c>
      <c r="V233" t="s">
        <v>1294</v>
      </c>
      <c r="AF233" t="s">
        <v>1452</v>
      </c>
      <c r="AP233" t="s">
        <v>1615</v>
      </c>
    </row>
    <row r="234" spans="12:42" x14ac:dyDescent="0.25">
      <c r="L234" t="s">
        <v>1134</v>
      </c>
      <c r="V234" t="s">
        <v>1295</v>
      </c>
      <c r="AF234" t="s">
        <v>1453</v>
      </c>
      <c r="AP234" t="s">
        <v>1616</v>
      </c>
    </row>
    <row r="235" spans="12:42" x14ac:dyDescent="0.25">
      <c r="L235" t="s">
        <v>1135</v>
      </c>
      <c r="V235" t="s">
        <v>1296</v>
      </c>
      <c r="AF235" t="s">
        <v>1454</v>
      </c>
      <c r="AP235" t="s">
        <v>1617</v>
      </c>
    </row>
    <row r="236" spans="12:42" x14ac:dyDescent="0.25">
      <c r="L236" t="s">
        <v>1136</v>
      </c>
      <c r="V236" t="s">
        <v>1297</v>
      </c>
      <c r="AF236" t="s">
        <v>1455</v>
      </c>
      <c r="AP236" t="s">
        <v>1618</v>
      </c>
    </row>
    <row r="237" spans="12:42" x14ac:dyDescent="0.25">
      <c r="L237" t="s">
        <v>1137</v>
      </c>
      <c r="V237" t="s">
        <v>1298</v>
      </c>
      <c r="AF237" t="s">
        <v>1456</v>
      </c>
      <c r="AP237" t="s">
        <v>1619</v>
      </c>
    </row>
    <row r="238" spans="12:42" x14ac:dyDescent="0.25">
      <c r="L238" t="s">
        <v>1138</v>
      </c>
      <c r="V238" t="s">
        <v>1299</v>
      </c>
      <c r="AF238" t="s">
        <v>1457</v>
      </c>
      <c r="AP238" t="s">
        <v>1620</v>
      </c>
    </row>
    <row r="239" spans="12:42" x14ac:dyDescent="0.25">
      <c r="L239" t="s">
        <v>1139</v>
      </c>
      <c r="V239" t="s">
        <v>1300</v>
      </c>
      <c r="AF239" t="s">
        <v>1458</v>
      </c>
      <c r="AP239" t="s">
        <v>1621</v>
      </c>
    </row>
    <row r="240" spans="12:42" x14ac:dyDescent="0.25">
      <c r="L240" t="s">
        <v>1140</v>
      </c>
      <c r="V240" t="s">
        <v>1301</v>
      </c>
      <c r="AF240" t="s">
        <v>1459</v>
      </c>
      <c r="AP240" t="s">
        <v>1622</v>
      </c>
    </row>
    <row r="241" spans="12:42" x14ac:dyDescent="0.25">
      <c r="L241" t="s">
        <v>1141</v>
      </c>
      <c r="V241" t="s">
        <v>1302</v>
      </c>
      <c r="AF241" t="s">
        <v>1460</v>
      </c>
      <c r="AP241" t="s">
        <v>1623</v>
      </c>
    </row>
    <row r="242" spans="12:42" x14ac:dyDescent="0.25">
      <c r="L242" t="s">
        <v>1142</v>
      </c>
      <c r="V242" t="s">
        <v>1303</v>
      </c>
      <c r="AF242" t="s">
        <v>1461</v>
      </c>
      <c r="AP242" t="s">
        <v>1624</v>
      </c>
    </row>
    <row r="243" spans="12:42" x14ac:dyDescent="0.25">
      <c r="V243" t="s">
        <v>1304</v>
      </c>
      <c r="AF243" t="s">
        <v>1462</v>
      </c>
      <c r="AP243" t="s">
        <v>1625</v>
      </c>
    </row>
    <row r="244" spans="12:42" x14ac:dyDescent="0.25">
      <c r="L244" t="s">
        <v>1143</v>
      </c>
      <c r="AF244" t="s">
        <v>1463</v>
      </c>
    </row>
    <row r="245" spans="12:42" x14ac:dyDescent="0.25">
      <c r="V245" t="s">
        <v>1143</v>
      </c>
      <c r="AP245" t="s">
        <v>1143</v>
      </c>
    </row>
    <row r="246" spans="12:42" x14ac:dyDescent="0.25">
      <c r="L246" t="s">
        <v>67</v>
      </c>
      <c r="AF246" t="s">
        <v>1143</v>
      </c>
    </row>
    <row r="247" spans="12:42" x14ac:dyDescent="0.25">
      <c r="L247" t="s">
        <v>218</v>
      </c>
      <c r="V247" t="s">
        <v>67</v>
      </c>
      <c r="AP247" t="s">
        <v>67</v>
      </c>
    </row>
    <row r="248" spans="12:42" x14ac:dyDescent="0.25">
      <c r="V248" t="s">
        <v>218</v>
      </c>
      <c r="AF248" t="s">
        <v>67</v>
      </c>
      <c r="AP248" t="s">
        <v>218</v>
      </c>
    </row>
    <row r="249" spans="12:42" x14ac:dyDescent="0.25">
      <c r="L249" t="s">
        <v>67</v>
      </c>
      <c r="AF249" t="s">
        <v>218</v>
      </c>
    </row>
    <row r="250" spans="12:42" x14ac:dyDescent="0.25">
      <c r="L250" t="s">
        <v>219</v>
      </c>
      <c r="V250" t="s">
        <v>67</v>
      </c>
      <c r="AP250" t="s">
        <v>67</v>
      </c>
    </row>
    <row r="251" spans="12:42" x14ac:dyDescent="0.25">
      <c r="V251" t="s">
        <v>219</v>
      </c>
      <c r="AF251" t="s">
        <v>67</v>
      </c>
      <c r="AP251" t="s">
        <v>219</v>
      </c>
    </row>
    <row r="252" spans="12:42" x14ac:dyDescent="0.25">
      <c r="L252" t="s">
        <v>220</v>
      </c>
      <c r="AF252" t="s">
        <v>219</v>
      </c>
    </row>
    <row r="253" spans="12:42" x14ac:dyDescent="0.25">
      <c r="V253" t="s">
        <v>220</v>
      </c>
      <c r="AP253" t="s">
        <v>220</v>
      </c>
    </row>
    <row r="254" spans="12:42" x14ac:dyDescent="0.25">
      <c r="L254" t="s">
        <v>1144</v>
      </c>
      <c r="AF254" t="s">
        <v>220</v>
      </c>
    </row>
    <row r="255" spans="12:42" x14ac:dyDescent="0.25">
      <c r="L255" t="s">
        <v>1145</v>
      </c>
      <c r="V255" t="s">
        <v>559</v>
      </c>
      <c r="AP255" t="s">
        <v>559</v>
      </c>
    </row>
    <row r="256" spans="12:42" x14ac:dyDescent="0.25">
      <c r="L256" t="s">
        <v>1146</v>
      </c>
      <c r="V256" t="s">
        <v>1305</v>
      </c>
      <c r="AF256" t="s">
        <v>559</v>
      </c>
      <c r="AP256" t="s">
        <v>1626</v>
      </c>
    </row>
    <row r="257" spans="12:42" x14ac:dyDescent="0.25">
      <c r="L257" t="s">
        <v>1147</v>
      </c>
      <c r="V257" t="s">
        <v>1306</v>
      </c>
      <c r="AF257" t="s">
        <v>1464</v>
      </c>
      <c r="AP257" t="s">
        <v>1627</v>
      </c>
    </row>
    <row r="258" spans="12:42" x14ac:dyDescent="0.25">
      <c r="L258" t="s">
        <v>1148</v>
      </c>
      <c r="V258" t="s">
        <v>1307</v>
      </c>
      <c r="AF258" t="s">
        <v>1465</v>
      </c>
      <c r="AP258" t="s">
        <v>1628</v>
      </c>
    </row>
    <row r="259" spans="12:42" x14ac:dyDescent="0.25">
      <c r="L259" t="s">
        <v>1149</v>
      </c>
      <c r="V259" t="s">
        <v>1308</v>
      </c>
      <c r="AF259" t="s">
        <v>1466</v>
      </c>
      <c r="AP259" t="s">
        <v>1629</v>
      </c>
    </row>
    <row r="260" spans="12:42" x14ac:dyDescent="0.25">
      <c r="L260" t="s">
        <v>1150</v>
      </c>
      <c r="V260" t="s">
        <v>1309</v>
      </c>
      <c r="AF260" t="s">
        <v>1467</v>
      </c>
      <c r="AP260" t="s">
        <v>1630</v>
      </c>
    </row>
    <row r="261" spans="12:42" x14ac:dyDescent="0.25">
      <c r="L261" t="s">
        <v>1151</v>
      </c>
      <c r="V261" t="s">
        <v>1310</v>
      </c>
      <c r="AF261" t="s">
        <v>1468</v>
      </c>
      <c r="AP261" t="s">
        <v>1631</v>
      </c>
    </row>
    <row r="262" spans="12:42" x14ac:dyDescent="0.25">
      <c r="L262" t="s">
        <v>1152</v>
      </c>
      <c r="V262" t="s">
        <v>1311</v>
      </c>
      <c r="AF262" t="s">
        <v>1469</v>
      </c>
      <c r="AP262" t="s">
        <v>1632</v>
      </c>
    </row>
    <row r="263" spans="12:42" x14ac:dyDescent="0.25">
      <c r="L263" t="s">
        <v>1153</v>
      </c>
      <c r="V263" t="s">
        <v>1312</v>
      </c>
      <c r="AF263" t="s">
        <v>1470</v>
      </c>
      <c r="AP263" t="s">
        <v>1633</v>
      </c>
    </row>
    <row r="264" spans="12:42" x14ac:dyDescent="0.25">
      <c r="L264" t="s">
        <v>1154</v>
      </c>
      <c r="V264" t="s">
        <v>1313</v>
      </c>
      <c r="AF264" t="s">
        <v>1471</v>
      </c>
      <c r="AP264" t="s">
        <v>1634</v>
      </c>
    </row>
    <row r="265" spans="12:42" x14ac:dyDescent="0.25">
      <c r="V265" t="s">
        <v>1314</v>
      </c>
      <c r="AF265" t="s">
        <v>1472</v>
      </c>
      <c r="AP265" t="s">
        <v>1635</v>
      </c>
    </row>
    <row r="266" spans="12:42" x14ac:dyDescent="0.25">
      <c r="L266" t="s">
        <v>232</v>
      </c>
      <c r="AF266" t="s">
        <v>1473</v>
      </c>
    </row>
    <row r="267" spans="12:42" x14ac:dyDescent="0.25">
      <c r="V267" t="s">
        <v>232</v>
      </c>
      <c r="AP267" t="s">
        <v>232</v>
      </c>
    </row>
    <row r="268" spans="12:42" x14ac:dyDescent="0.25">
      <c r="AF268" t="s">
        <v>232</v>
      </c>
    </row>
    <row r="269" spans="12:42" x14ac:dyDescent="0.25">
      <c r="L269" t="s">
        <v>233</v>
      </c>
    </row>
    <row r="270" spans="12:42" x14ac:dyDescent="0.25">
      <c r="V270" t="s">
        <v>233</v>
      </c>
      <c r="AP270" t="s">
        <v>233</v>
      </c>
    </row>
    <row r="271" spans="12:42" x14ac:dyDescent="0.25">
      <c r="L271" t="s">
        <v>234</v>
      </c>
      <c r="AF271" t="s">
        <v>233</v>
      </c>
    </row>
    <row r="272" spans="12:42" x14ac:dyDescent="0.25">
      <c r="L272" t="s">
        <v>235</v>
      </c>
      <c r="V272" t="s">
        <v>570</v>
      </c>
      <c r="AP272" t="s">
        <v>570</v>
      </c>
    </row>
    <row r="273" spans="12:42" x14ac:dyDescent="0.25">
      <c r="L273" t="s">
        <v>1155</v>
      </c>
      <c r="V273" t="s">
        <v>571</v>
      </c>
      <c r="AF273" t="s">
        <v>570</v>
      </c>
      <c r="AP273" t="s">
        <v>571</v>
      </c>
    </row>
    <row r="274" spans="12:42" x14ac:dyDescent="0.25">
      <c r="L274" t="s">
        <v>1156</v>
      </c>
      <c r="V274" t="s">
        <v>1315</v>
      </c>
      <c r="AF274" t="s">
        <v>571</v>
      </c>
      <c r="AP274" t="s">
        <v>1636</v>
      </c>
    </row>
    <row r="275" spans="12:42" x14ac:dyDescent="0.25">
      <c r="L275" t="s">
        <v>1157</v>
      </c>
      <c r="V275" t="s">
        <v>1316</v>
      </c>
      <c r="AF275" t="s">
        <v>1474</v>
      </c>
      <c r="AP275" t="s">
        <v>1637</v>
      </c>
    </row>
    <row r="276" spans="12:42" x14ac:dyDescent="0.25">
      <c r="L276" t="s">
        <v>1158</v>
      </c>
      <c r="V276" t="s">
        <v>1317</v>
      </c>
      <c r="AF276" t="s">
        <v>1475</v>
      </c>
      <c r="AP276" t="s">
        <v>1638</v>
      </c>
    </row>
    <row r="277" spans="12:42" x14ac:dyDescent="0.25">
      <c r="L277" t="s">
        <v>1159</v>
      </c>
      <c r="V277" t="s">
        <v>1318</v>
      </c>
      <c r="AF277" t="s">
        <v>1476</v>
      </c>
      <c r="AP277" t="s">
        <v>1639</v>
      </c>
    </row>
    <row r="278" spans="12:42" x14ac:dyDescent="0.25">
      <c r="L278" t="s">
        <v>1160</v>
      </c>
      <c r="V278" t="s">
        <v>1319</v>
      </c>
      <c r="AF278" t="s">
        <v>1477</v>
      </c>
      <c r="AP278" t="s">
        <v>1640</v>
      </c>
    </row>
    <row r="279" spans="12:42" x14ac:dyDescent="0.25">
      <c r="L279" t="s">
        <v>1161</v>
      </c>
      <c r="V279" t="s">
        <v>1320</v>
      </c>
      <c r="AF279" t="s">
        <v>1478</v>
      </c>
      <c r="AP279" t="s">
        <v>1641</v>
      </c>
    </row>
    <row r="280" spans="12:42" x14ac:dyDescent="0.25">
      <c r="L280" t="s">
        <v>1162</v>
      </c>
      <c r="V280" t="s">
        <v>1321</v>
      </c>
      <c r="AF280" t="s">
        <v>1479</v>
      </c>
      <c r="AP280" t="s">
        <v>1642</v>
      </c>
    </row>
    <row r="281" spans="12:42" x14ac:dyDescent="0.25">
      <c r="L281" t="s">
        <v>1163</v>
      </c>
      <c r="V281" t="s">
        <v>1322</v>
      </c>
      <c r="AF281" t="s">
        <v>1480</v>
      </c>
      <c r="AP281" t="s">
        <v>1643</v>
      </c>
    </row>
    <row r="282" spans="12:42" x14ac:dyDescent="0.25">
      <c r="V282" t="s">
        <v>1323</v>
      </c>
      <c r="AF282" t="s">
        <v>1481</v>
      </c>
      <c r="AP282" t="s">
        <v>1644</v>
      </c>
    </row>
    <row r="283" spans="12:42" x14ac:dyDescent="0.25">
      <c r="L283" t="s">
        <v>1164</v>
      </c>
      <c r="AF283" t="s">
        <v>1482</v>
      </c>
    </row>
    <row r="284" spans="12:42" x14ac:dyDescent="0.25">
      <c r="V284" t="s">
        <v>1164</v>
      </c>
      <c r="AP284" t="s">
        <v>1164</v>
      </c>
    </row>
    <row r="285" spans="12:42" x14ac:dyDescent="0.25">
      <c r="L285" t="s">
        <v>67</v>
      </c>
      <c r="AF285" t="s">
        <v>1164</v>
      </c>
    </row>
    <row r="286" spans="12:42" x14ac:dyDescent="0.25">
      <c r="L286" t="s">
        <v>246</v>
      </c>
      <c r="V286" t="s">
        <v>67</v>
      </c>
      <c r="AP286" t="s">
        <v>67</v>
      </c>
    </row>
    <row r="287" spans="12:42" x14ac:dyDescent="0.25">
      <c r="V287" t="s">
        <v>246</v>
      </c>
      <c r="AF287" t="s">
        <v>67</v>
      </c>
      <c r="AP287" t="s">
        <v>246</v>
      </c>
    </row>
    <row r="288" spans="12:42" x14ac:dyDescent="0.25">
      <c r="L288" t="s">
        <v>67</v>
      </c>
      <c r="AF288" t="s">
        <v>246</v>
      </c>
    </row>
    <row r="289" spans="12:42" x14ac:dyDescent="0.25">
      <c r="L289" t="s">
        <v>1165</v>
      </c>
      <c r="V289" t="s">
        <v>67</v>
      </c>
      <c r="AP289" t="s">
        <v>67</v>
      </c>
    </row>
    <row r="290" spans="12:42" x14ac:dyDescent="0.25">
      <c r="V290" t="s">
        <v>1324</v>
      </c>
      <c r="AF290" t="s">
        <v>67</v>
      </c>
      <c r="AP290" t="s">
        <v>1645</v>
      </c>
    </row>
    <row r="291" spans="12:42" x14ac:dyDescent="0.25">
      <c r="L291" t="s">
        <v>67</v>
      </c>
      <c r="AF291" t="s">
        <v>1483</v>
      </c>
    </row>
    <row r="292" spans="12:42" x14ac:dyDescent="0.25">
      <c r="L292" t="s">
        <v>1166</v>
      </c>
      <c r="V292" t="s">
        <v>67</v>
      </c>
      <c r="AP292" t="s">
        <v>67</v>
      </c>
    </row>
    <row r="293" spans="12:42" x14ac:dyDescent="0.25">
      <c r="V293" t="s">
        <v>1325</v>
      </c>
      <c r="AF293" t="s">
        <v>67</v>
      </c>
      <c r="AP293" t="s">
        <v>1646</v>
      </c>
    </row>
    <row r="294" spans="12:42" x14ac:dyDescent="0.25">
      <c r="AF294" t="s">
        <v>1484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93"/>
  <sheetViews>
    <sheetView tabSelected="1" topLeftCell="AP1" workbookViewId="0">
      <selection activeCell="G28" sqref="G28"/>
    </sheetView>
  </sheetViews>
  <sheetFormatPr defaultColWidth="18.140625" defaultRowHeight="15" x14ac:dyDescent="0.25"/>
  <sheetData>
    <row r="1" spans="1:51" s="3" customFormat="1" x14ac:dyDescent="0.25">
      <c r="B1" s="3" t="s">
        <v>11</v>
      </c>
      <c r="L1" s="3" t="s">
        <v>22</v>
      </c>
      <c r="V1" s="3" t="s">
        <v>33</v>
      </c>
      <c r="AF1" s="3" t="s">
        <v>963</v>
      </c>
      <c r="AP1" s="3" t="s">
        <v>748</v>
      </c>
    </row>
    <row r="2" spans="1:51" s="3" customFormat="1" ht="46.5" customHeight="1" x14ac:dyDescent="0.25">
      <c r="A2" s="3" t="s">
        <v>0</v>
      </c>
      <c r="B2" s="3" t="s">
        <v>13</v>
      </c>
      <c r="C2" s="3" t="s">
        <v>969</v>
      </c>
      <c r="D2" s="3" t="s">
        <v>14</v>
      </c>
      <c r="E2" s="3" t="s">
        <v>970</v>
      </c>
      <c r="F2" s="3" t="s">
        <v>15</v>
      </c>
      <c r="G2" s="3" t="s">
        <v>971</v>
      </c>
      <c r="H2" s="3" t="s">
        <v>18</v>
      </c>
      <c r="I2" s="3" t="s">
        <v>972</v>
      </c>
      <c r="J2" s="3" t="s">
        <v>20</v>
      </c>
      <c r="K2" s="3" t="s">
        <v>973</v>
      </c>
      <c r="L2" s="3" t="s">
        <v>23</v>
      </c>
      <c r="M2" s="3" t="s">
        <v>974</v>
      </c>
      <c r="N2" s="3" t="s">
        <v>25</v>
      </c>
      <c r="O2" s="3" t="s">
        <v>975</v>
      </c>
      <c r="P2" s="3" t="s">
        <v>27</v>
      </c>
      <c r="Q2" s="3" t="s">
        <v>976</v>
      </c>
      <c r="R2" s="3" t="s">
        <v>29</v>
      </c>
      <c r="S2" s="3" t="s">
        <v>977</v>
      </c>
      <c r="T2" s="3" t="s">
        <v>31</v>
      </c>
      <c r="U2" s="3" t="s">
        <v>978</v>
      </c>
      <c r="V2" s="3" t="s">
        <v>34</v>
      </c>
      <c r="W2" s="3" t="s">
        <v>979</v>
      </c>
      <c r="X2" s="3" t="s">
        <v>36</v>
      </c>
      <c r="Y2" s="3" t="s">
        <v>980</v>
      </c>
      <c r="Z2" s="3" t="s">
        <v>38</v>
      </c>
      <c r="AA2" s="3" t="s">
        <v>981</v>
      </c>
      <c r="AB2" s="3" t="s">
        <v>40</v>
      </c>
      <c r="AC2" s="3" t="s">
        <v>982</v>
      </c>
      <c r="AD2" s="3" t="s">
        <v>42</v>
      </c>
      <c r="AE2" s="3" t="s">
        <v>983</v>
      </c>
      <c r="AF2" s="3" t="s">
        <v>964</v>
      </c>
      <c r="AG2" s="3" t="s">
        <v>984</v>
      </c>
      <c r="AH2" s="3" t="s">
        <v>965</v>
      </c>
      <c r="AI2" s="3" t="s">
        <v>985</v>
      </c>
      <c r="AJ2" s="3" t="s">
        <v>966</v>
      </c>
      <c r="AK2" s="3" t="s">
        <v>986</v>
      </c>
      <c r="AL2" s="3" t="s">
        <v>967</v>
      </c>
      <c r="AM2" s="3" t="s">
        <v>987</v>
      </c>
      <c r="AN2" s="3" t="s">
        <v>968</v>
      </c>
      <c r="AO2" s="3" t="s">
        <v>988</v>
      </c>
      <c r="AP2" s="3" t="s">
        <v>749</v>
      </c>
      <c r="AQ2" s="3" t="s">
        <v>989</v>
      </c>
      <c r="AR2" s="3" t="s">
        <v>751</v>
      </c>
      <c r="AS2" s="3" t="s">
        <v>990</v>
      </c>
      <c r="AT2" s="3" t="s">
        <v>753</v>
      </c>
      <c r="AU2" s="3" t="s">
        <v>991</v>
      </c>
      <c r="AV2" s="3" t="s">
        <v>755</v>
      </c>
      <c r="AW2" s="3" t="s">
        <v>992</v>
      </c>
      <c r="AX2" s="3" t="s">
        <v>757</v>
      </c>
      <c r="AY2" s="3" t="s">
        <v>993</v>
      </c>
    </row>
    <row r="3" spans="1:51" s="2" customFormat="1" ht="15.75" x14ac:dyDescent="0.25">
      <c r="A3" s="2" t="s">
        <v>1</v>
      </c>
      <c r="B3" s="7">
        <v>0</v>
      </c>
      <c r="C3" s="9">
        <v>0</v>
      </c>
      <c r="D3" s="7">
        <v>0</v>
      </c>
      <c r="E3" s="9">
        <v>0</v>
      </c>
      <c r="F3" s="7">
        <v>0</v>
      </c>
      <c r="H3" s="7">
        <v>0</v>
      </c>
      <c r="I3" s="9">
        <v>0</v>
      </c>
      <c r="J3" s="7">
        <v>0</v>
      </c>
      <c r="K3" s="9">
        <v>0</v>
      </c>
      <c r="L3" s="7">
        <v>0</v>
      </c>
      <c r="M3" s="9">
        <v>0</v>
      </c>
      <c r="N3" s="7">
        <v>0</v>
      </c>
      <c r="O3" s="9">
        <v>0</v>
      </c>
      <c r="P3" s="7">
        <v>0</v>
      </c>
      <c r="Q3" s="8"/>
      <c r="R3" s="7">
        <v>0</v>
      </c>
      <c r="S3" s="9">
        <v>0</v>
      </c>
      <c r="T3" s="7">
        <v>0</v>
      </c>
      <c r="U3" s="9">
        <v>0</v>
      </c>
      <c r="V3" s="7">
        <v>0</v>
      </c>
      <c r="W3" s="9">
        <v>1</v>
      </c>
      <c r="X3" s="7">
        <v>0</v>
      </c>
      <c r="Y3" s="9">
        <v>0</v>
      </c>
      <c r="Z3" s="7">
        <v>0</v>
      </c>
      <c r="AA3" s="8"/>
      <c r="AB3" s="7">
        <v>0</v>
      </c>
      <c r="AC3" s="9">
        <v>1</v>
      </c>
      <c r="AD3" s="7">
        <v>0</v>
      </c>
      <c r="AE3" s="9">
        <v>1</v>
      </c>
      <c r="AF3" s="7">
        <v>0</v>
      </c>
      <c r="AG3" s="9">
        <v>1</v>
      </c>
      <c r="AH3" s="7">
        <v>0</v>
      </c>
      <c r="AI3" s="9">
        <v>1</v>
      </c>
      <c r="AJ3" s="7">
        <v>0</v>
      </c>
      <c r="AL3" s="7">
        <v>0</v>
      </c>
      <c r="AM3" s="9">
        <v>1</v>
      </c>
      <c r="AN3" s="7">
        <v>0</v>
      </c>
      <c r="AO3" s="9">
        <v>1</v>
      </c>
      <c r="AP3" s="7">
        <v>0</v>
      </c>
      <c r="AQ3" s="9">
        <v>1</v>
      </c>
      <c r="AR3" s="7">
        <v>0</v>
      </c>
      <c r="AS3" s="9">
        <v>1</v>
      </c>
      <c r="AT3" s="7">
        <v>0</v>
      </c>
      <c r="AV3" s="7">
        <v>0</v>
      </c>
      <c r="AW3" s="9">
        <v>1</v>
      </c>
      <c r="AX3" s="7">
        <v>0</v>
      </c>
      <c r="AY3" s="9">
        <v>1</v>
      </c>
    </row>
    <row r="4" spans="1:51" s="2" customFormat="1" ht="15.75" x14ac:dyDescent="0.25">
      <c r="A4" s="2" t="s">
        <v>10</v>
      </c>
      <c r="B4" s="7">
        <v>0</v>
      </c>
      <c r="C4" s="9">
        <v>0</v>
      </c>
      <c r="D4" s="7">
        <v>0</v>
      </c>
      <c r="E4" s="9">
        <v>0</v>
      </c>
      <c r="F4" s="7">
        <v>0</v>
      </c>
      <c r="H4" s="7">
        <v>0</v>
      </c>
      <c r="I4" s="9">
        <v>0</v>
      </c>
      <c r="J4" s="7">
        <v>0</v>
      </c>
      <c r="K4" s="9">
        <v>0</v>
      </c>
      <c r="L4" s="7">
        <v>0</v>
      </c>
      <c r="M4" s="9">
        <v>1</v>
      </c>
      <c r="N4" s="7">
        <v>0</v>
      </c>
      <c r="O4" s="9">
        <v>0</v>
      </c>
      <c r="P4" s="7">
        <v>0</v>
      </c>
      <c r="Q4" s="7"/>
      <c r="R4" s="7">
        <v>0</v>
      </c>
      <c r="S4" s="9">
        <v>0</v>
      </c>
      <c r="T4" s="7">
        <v>0</v>
      </c>
      <c r="U4" s="9">
        <v>1</v>
      </c>
      <c r="V4" s="7">
        <v>0</v>
      </c>
      <c r="W4" s="9">
        <v>1</v>
      </c>
      <c r="X4" s="7">
        <v>0</v>
      </c>
      <c r="Y4" s="9">
        <v>0</v>
      </c>
      <c r="Z4" s="7">
        <v>0</v>
      </c>
      <c r="AA4" s="7"/>
      <c r="AB4" s="7">
        <v>0</v>
      </c>
      <c r="AC4" s="9">
        <v>1</v>
      </c>
      <c r="AD4" s="7">
        <v>0</v>
      </c>
      <c r="AE4" s="9">
        <v>2</v>
      </c>
      <c r="AF4" s="7">
        <v>0</v>
      </c>
      <c r="AG4" s="9">
        <v>2</v>
      </c>
      <c r="AH4" s="7">
        <v>0</v>
      </c>
      <c r="AI4" s="9">
        <v>1</v>
      </c>
      <c r="AJ4" s="7">
        <v>0</v>
      </c>
      <c r="AL4" s="7">
        <v>0</v>
      </c>
      <c r="AM4" s="9">
        <v>1</v>
      </c>
      <c r="AN4" s="7">
        <v>0</v>
      </c>
      <c r="AO4" s="9">
        <v>3</v>
      </c>
      <c r="AP4" s="7">
        <v>0</v>
      </c>
      <c r="AQ4" s="9">
        <v>2</v>
      </c>
      <c r="AR4" s="7">
        <v>0</v>
      </c>
      <c r="AS4" s="9">
        <v>1</v>
      </c>
      <c r="AT4" s="7">
        <v>0</v>
      </c>
      <c r="AV4" s="7">
        <v>0</v>
      </c>
      <c r="AW4" s="9">
        <v>1</v>
      </c>
      <c r="AX4" s="7">
        <v>0</v>
      </c>
      <c r="AY4" s="9">
        <v>3</v>
      </c>
    </row>
    <row r="5" spans="1:51" s="2" customFormat="1" ht="15.75" x14ac:dyDescent="0.25">
      <c r="A5" s="2" t="s">
        <v>2</v>
      </c>
      <c r="B5" s="7">
        <v>0</v>
      </c>
      <c r="C5" s="9">
        <v>0</v>
      </c>
      <c r="D5" s="7">
        <v>0</v>
      </c>
      <c r="E5" s="1"/>
      <c r="F5" s="7">
        <v>0</v>
      </c>
      <c r="H5" s="7">
        <v>0</v>
      </c>
      <c r="I5" s="9">
        <v>0</v>
      </c>
      <c r="J5" s="7">
        <v>0</v>
      </c>
      <c r="K5" s="9">
        <v>0</v>
      </c>
      <c r="L5" s="7">
        <v>0</v>
      </c>
      <c r="M5" s="9">
        <v>0</v>
      </c>
      <c r="N5" s="7">
        <v>0</v>
      </c>
      <c r="O5" s="8"/>
      <c r="P5" s="7">
        <v>0</v>
      </c>
      <c r="Q5" s="7"/>
      <c r="R5" s="7">
        <v>0</v>
      </c>
      <c r="S5" s="9">
        <v>1</v>
      </c>
      <c r="T5" s="7">
        <v>0</v>
      </c>
      <c r="U5" s="9">
        <v>1</v>
      </c>
      <c r="V5" s="7">
        <v>0</v>
      </c>
      <c r="W5" s="9">
        <v>1</v>
      </c>
      <c r="X5" s="7">
        <v>0</v>
      </c>
      <c r="Y5" s="8"/>
      <c r="Z5" s="7">
        <v>0</v>
      </c>
      <c r="AA5" s="7"/>
      <c r="AB5" s="7">
        <v>0</v>
      </c>
      <c r="AC5" s="9">
        <v>2</v>
      </c>
      <c r="AD5" s="7">
        <v>0</v>
      </c>
      <c r="AE5" s="9">
        <v>2</v>
      </c>
      <c r="AF5" s="7">
        <v>0</v>
      </c>
      <c r="AG5" s="9">
        <v>1</v>
      </c>
      <c r="AH5" s="7">
        <v>0</v>
      </c>
      <c r="AI5" s="1"/>
      <c r="AJ5" s="7">
        <v>0</v>
      </c>
      <c r="AL5" s="7">
        <v>0</v>
      </c>
      <c r="AM5" s="9">
        <v>2</v>
      </c>
      <c r="AN5" s="7">
        <v>0</v>
      </c>
      <c r="AO5" s="9">
        <v>3</v>
      </c>
      <c r="AP5" s="7">
        <v>0</v>
      </c>
      <c r="AQ5" s="9">
        <v>1</v>
      </c>
      <c r="AR5" s="7">
        <v>0</v>
      </c>
      <c r="AT5" s="7">
        <v>0</v>
      </c>
      <c r="AV5" s="7">
        <v>0</v>
      </c>
      <c r="AW5" s="9">
        <v>3</v>
      </c>
      <c r="AX5" s="7">
        <v>0</v>
      </c>
      <c r="AY5" s="9">
        <v>3</v>
      </c>
    </row>
    <row r="6" spans="1:51" s="2" customFormat="1" ht="15.75" x14ac:dyDescent="0.25">
      <c r="A6" s="2" t="s">
        <v>3</v>
      </c>
      <c r="B6" s="7">
        <v>0</v>
      </c>
      <c r="C6" s="7"/>
      <c r="D6" s="7">
        <v>0</v>
      </c>
      <c r="E6" s="1"/>
      <c r="F6" s="7">
        <v>0</v>
      </c>
      <c r="H6" s="7">
        <v>0</v>
      </c>
      <c r="I6" s="9">
        <v>0</v>
      </c>
      <c r="J6" s="7">
        <v>0</v>
      </c>
      <c r="K6" s="9">
        <v>0</v>
      </c>
      <c r="L6" s="7">
        <v>0</v>
      </c>
      <c r="M6" s="7"/>
      <c r="N6" s="7">
        <v>0</v>
      </c>
      <c r="O6" s="8"/>
      <c r="P6" s="7">
        <v>0</v>
      </c>
      <c r="Q6" s="7"/>
      <c r="R6" s="7">
        <v>0</v>
      </c>
      <c r="S6" s="9">
        <v>0</v>
      </c>
      <c r="T6" s="7">
        <v>0</v>
      </c>
      <c r="U6" s="9">
        <v>1</v>
      </c>
      <c r="V6" s="7">
        <v>0</v>
      </c>
      <c r="W6" s="7"/>
      <c r="X6" s="7">
        <v>0</v>
      </c>
      <c r="Y6" s="8"/>
      <c r="Z6" s="7">
        <v>0</v>
      </c>
      <c r="AA6" s="7"/>
      <c r="AB6" s="7">
        <v>0</v>
      </c>
      <c r="AC6" s="9">
        <v>1</v>
      </c>
      <c r="AD6" s="7">
        <v>0</v>
      </c>
      <c r="AE6" s="9">
        <v>2</v>
      </c>
      <c r="AF6" s="7">
        <v>0</v>
      </c>
      <c r="AG6" s="7"/>
      <c r="AH6" s="7">
        <v>0</v>
      </c>
      <c r="AI6" s="1"/>
      <c r="AJ6" s="7">
        <v>0</v>
      </c>
      <c r="AL6" s="7">
        <v>0</v>
      </c>
      <c r="AM6" s="9">
        <v>1</v>
      </c>
      <c r="AN6" s="7">
        <v>0</v>
      </c>
      <c r="AO6" s="9">
        <v>2</v>
      </c>
      <c r="AP6" s="7">
        <v>0</v>
      </c>
      <c r="AQ6" s="7"/>
      <c r="AR6" s="7">
        <v>0</v>
      </c>
      <c r="AT6" s="7">
        <v>0</v>
      </c>
      <c r="AV6" s="7">
        <v>0</v>
      </c>
      <c r="AW6" s="9">
        <v>1</v>
      </c>
      <c r="AX6" s="7">
        <v>0</v>
      </c>
      <c r="AY6" s="9">
        <v>3</v>
      </c>
    </row>
    <row r="7" spans="1:51" s="2" customFormat="1" ht="15.75" x14ac:dyDescent="0.25">
      <c r="A7" s="2" t="s">
        <v>4</v>
      </c>
      <c r="B7" s="7">
        <v>0</v>
      </c>
      <c r="C7" s="9">
        <v>0</v>
      </c>
      <c r="D7" s="7">
        <v>0</v>
      </c>
      <c r="F7" s="7">
        <v>0</v>
      </c>
      <c r="G7" s="9">
        <v>0</v>
      </c>
      <c r="H7" s="7">
        <v>0</v>
      </c>
      <c r="I7" s="7"/>
      <c r="J7" s="7">
        <v>0</v>
      </c>
      <c r="K7" s="9">
        <v>0</v>
      </c>
      <c r="L7" s="7">
        <v>0</v>
      </c>
      <c r="M7" s="9">
        <v>0</v>
      </c>
      <c r="N7" s="7">
        <v>0</v>
      </c>
      <c r="O7" s="8"/>
      <c r="P7" s="7">
        <v>0</v>
      </c>
      <c r="Q7" s="9">
        <v>0</v>
      </c>
      <c r="R7" s="7">
        <v>0</v>
      </c>
      <c r="S7" s="7"/>
      <c r="T7" s="7">
        <v>0</v>
      </c>
      <c r="U7" s="9">
        <v>0</v>
      </c>
      <c r="V7" s="7">
        <v>0</v>
      </c>
      <c r="W7" s="9">
        <v>1</v>
      </c>
      <c r="X7" s="7">
        <v>0</v>
      </c>
      <c r="Y7" s="8"/>
      <c r="Z7" s="7">
        <v>0</v>
      </c>
      <c r="AA7" s="9">
        <v>0</v>
      </c>
      <c r="AB7" s="7">
        <v>0</v>
      </c>
      <c r="AC7" s="7"/>
      <c r="AD7" s="7">
        <v>0</v>
      </c>
      <c r="AE7" s="9">
        <v>1</v>
      </c>
      <c r="AF7" s="7">
        <v>0</v>
      </c>
      <c r="AG7" s="9">
        <v>1</v>
      </c>
      <c r="AH7" s="7">
        <v>0</v>
      </c>
      <c r="AJ7" s="7">
        <v>0</v>
      </c>
      <c r="AK7" s="9">
        <v>1</v>
      </c>
      <c r="AL7" s="7">
        <v>0</v>
      </c>
      <c r="AM7" s="7"/>
      <c r="AN7" s="7">
        <v>0</v>
      </c>
      <c r="AO7" s="9">
        <v>1</v>
      </c>
      <c r="AP7" s="7">
        <v>0</v>
      </c>
      <c r="AQ7" s="9">
        <v>1</v>
      </c>
      <c r="AR7" s="7">
        <v>0</v>
      </c>
      <c r="AT7" s="7">
        <v>0</v>
      </c>
      <c r="AU7" s="9">
        <v>1</v>
      </c>
      <c r="AV7" s="7">
        <v>0</v>
      </c>
      <c r="AW7" s="7"/>
      <c r="AX7" s="7">
        <v>0</v>
      </c>
      <c r="AY7" s="9">
        <v>1</v>
      </c>
    </row>
    <row r="8" spans="1:51" s="2" customFormat="1" ht="15.75" x14ac:dyDescent="0.25">
      <c r="A8" s="2" t="s">
        <v>5</v>
      </c>
      <c r="B8" s="7">
        <v>0</v>
      </c>
      <c r="C8" s="9">
        <v>0</v>
      </c>
      <c r="D8" s="7">
        <v>0</v>
      </c>
      <c r="E8" s="1"/>
      <c r="F8" s="7">
        <v>0</v>
      </c>
      <c r="H8" s="7">
        <v>0</v>
      </c>
      <c r="I8" s="7"/>
      <c r="J8" s="7">
        <v>0</v>
      </c>
      <c r="K8" s="7"/>
      <c r="L8" s="7">
        <v>0</v>
      </c>
      <c r="M8" s="9">
        <v>0</v>
      </c>
      <c r="N8" s="7">
        <v>0</v>
      </c>
      <c r="O8" s="8"/>
      <c r="P8" s="7">
        <v>0</v>
      </c>
      <c r="Q8" s="7"/>
      <c r="R8" s="7">
        <v>0</v>
      </c>
      <c r="S8" s="7"/>
      <c r="T8" s="7">
        <v>0</v>
      </c>
      <c r="U8" s="7"/>
      <c r="V8" s="7">
        <v>0</v>
      </c>
      <c r="W8" s="9">
        <v>1</v>
      </c>
      <c r="X8" s="7">
        <v>0</v>
      </c>
      <c r="Y8" s="8"/>
      <c r="Z8" s="7">
        <v>0</v>
      </c>
      <c r="AA8" s="7"/>
      <c r="AB8" s="7">
        <v>0</v>
      </c>
      <c r="AC8" s="7"/>
      <c r="AD8" s="7">
        <v>0</v>
      </c>
      <c r="AE8" s="7"/>
      <c r="AF8" s="7">
        <v>0</v>
      </c>
      <c r="AG8" s="9">
        <v>1</v>
      </c>
      <c r="AH8" s="7">
        <v>0</v>
      </c>
      <c r="AI8" s="1"/>
      <c r="AJ8" s="7">
        <v>0</v>
      </c>
      <c r="AL8" s="7">
        <v>0</v>
      </c>
      <c r="AM8" s="7"/>
      <c r="AN8" s="7">
        <v>0</v>
      </c>
      <c r="AO8" s="7"/>
      <c r="AP8" s="7">
        <v>0</v>
      </c>
      <c r="AQ8" s="9">
        <v>1</v>
      </c>
      <c r="AR8" s="7">
        <v>0</v>
      </c>
      <c r="AT8" s="7">
        <v>0</v>
      </c>
      <c r="AV8" s="7">
        <v>0</v>
      </c>
      <c r="AW8" s="7"/>
      <c r="AX8" s="7">
        <v>0</v>
      </c>
      <c r="AY8" s="7"/>
    </row>
    <row r="9" spans="1:51" s="2" customFormat="1" ht="15.75" x14ac:dyDescent="0.25">
      <c r="A9" s="2" t="s">
        <v>6</v>
      </c>
      <c r="B9" s="7">
        <v>0</v>
      </c>
      <c r="C9" s="9">
        <v>0</v>
      </c>
      <c r="D9" s="7">
        <v>0</v>
      </c>
      <c r="E9" s="1"/>
      <c r="F9" s="7">
        <v>0</v>
      </c>
      <c r="H9" s="7">
        <v>0</v>
      </c>
      <c r="I9" s="7"/>
      <c r="J9" s="7">
        <v>0</v>
      </c>
      <c r="K9" s="7"/>
      <c r="L9" s="7">
        <v>0</v>
      </c>
      <c r="M9" s="9">
        <v>1</v>
      </c>
      <c r="N9" s="7">
        <v>0</v>
      </c>
      <c r="O9" s="8"/>
      <c r="P9" s="7">
        <v>0</v>
      </c>
      <c r="Q9" s="7"/>
      <c r="R9" s="7">
        <v>0</v>
      </c>
      <c r="S9" s="7"/>
      <c r="T9" s="7">
        <v>0</v>
      </c>
      <c r="U9" s="7"/>
      <c r="V9" s="7">
        <v>0</v>
      </c>
      <c r="W9" s="9">
        <v>2</v>
      </c>
      <c r="X9" s="7">
        <v>0</v>
      </c>
      <c r="Y9" s="8"/>
      <c r="Z9" s="7">
        <v>0</v>
      </c>
      <c r="AA9" s="1"/>
      <c r="AB9" s="7">
        <v>0</v>
      </c>
      <c r="AC9" s="7"/>
      <c r="AD9" s="7">
        <v>0</v>
      </c>
      <c r="AE9" s="7"/>
      <c r="AF9" s="7">
        <v>0</v>
      </c>
      <c r="AG9" s="9">
        <v>2</v>
      </c>
      <c r="AH9" s="7">
        <v>0</v>
      </c>
      <c r="AI9" s="1"/>
      <c r="AJ9" s="7">
        <v>0</v>
      </c>
      <c r="AL9" s="7">
        <v>0</v>
      </c>
      <c r="AM9" s="7"/>
      <c r="AN9" s="7">
        <v>0</v>
      </c>
      <c r="AO9" s="7"/>
      <c r="AP9" s="7">
        <v>0</v>
      </c>
      <c r="AQ9" s="9">
        <v>3</v>
      </c>
      <c r="AR9" s="7">
        <v>0</v>
      </c>
      <c r="AT9" s="7">
        <v>0</v>
      </c>
      <c r="AV9" s="7">
        <v>0</v>
      </c>
      <c r="AW9" s="7"/>
      <c r="AX9" s="7">
        <v>0</v>
      </c>
      <c r="AY9" s="7"/>
    </row>
    <row r="10" spans="1:51" s="2" customFormat="1" ht="15.75" x14ac:dyDescent="0.25">
      <c r="A10" s="2" t="s">
        <v>7</v>
      </c>
      <c r="B10" s="7">
        <v>0</v>
      </c>
      <c r="C10" s="9">
        <v>0</v>
      </c>
      <c r="D10" s="7">
        <v>0</v>
      </c>
      <c r="E10" s="1"/>
      <c r="F10" s="7">
        <v>0</v>
      </c>
      <c r="H10" s="7">
        <v>0</v>
      </c>
      <c r="I10" s="7"/>
      <c r="J10" s="7">
        <v>0</v>
      </c>
      <c r="K10" s="7"/>
      <c r="L10" s="7">
        <v>0</v>
      </c>
      <c r="M10" s="9">
        <v>1</v>
      </c>
      <c r="N10" s="7">
        <v>0</v>
      </c>
      <c r="O10" s="8"/>
      <c r="P10" s="7">
        <v>0</v>
      </c>
      <c r="Q10" s="1"/>
      <c r="R10" s="7">
        <v>0</v>
      </c>
      <c r="S10" s="7"/>
      <c r="T10" s="7">
        <v>0</v>
      </c>
      <c r="U10" s="7"/>
      <c r="V10" s="7">
        <v>0</v>
      </c>
      <c r="W10" s="9">
        <v>2</v>
      </c>
      <c r="X10" s="7">
        <v>0</v>
      </c>
      <c r="Y10" s="8"/>
      <c r="Z10" s="7">
        <v>0</v>
      </c>
      <c r="AA10" s="1"/>
      <c r="AB10" s="7">
        <v>0</v>
      </c>
      <c r="AC10" s="7"/>
      <c r="AD10" s="7">
        <v>0</v>
      </c>
      <c r="AE10" s="7"/>
      <c r="AF10" s="7">
        <v>0</v>
      </c>
      <c r="AG10" s="9">
        <v>2</v>
      </c>
      <c r="AH10" s="7">
        <v>0</v>
      </c>
      <c r="AI10" s="1"/>
      <c r="AJ10" s="7">
        <v>0</v>
      </c>
      <c r="AL10" s="7">
        <v>0</v>
      </c>
      <c r="AM10" s="7"/>
      <c r="AN10" s="7">
        <v>0</v>
      </c>
      <c r="AO10" s="7"/>
      <c r="AP10" s="7">
        <v>0</v>
      </c>
      <c r="AQ10" s="9">
        <v>3</v>
      </c>
      <c r="AR10" s="7">
        <v>0</v>
      </c>
      <c r="AT10" s="7">
        <v>0</v>
      </c>
      <c r="AV10" s="7">
        <v>0</v>
      </c>
      <c r="AW10" s="7"/>
      <c r="AX10" s="7">
        <v>0</v>
      </c>
      <c r="AY10" s="7"/>
    </row>
    <row r="11" spans="1:51" s="2" customFormat="1" ht="15.75" x14ac:dyDescent="0.25">
      <c r="A11" s="2" t="s">
        <v>8</v>
      </c>
      <c r="B11" s="7">
        <v>0</v>
      </c>
      <c r="C11" s="7"/>
      <c r="D11" s="7">
        <v>0</v>
      </c>
      <c r="E11" s="1"/>
      <c r="F11" s="7">
        <v>0</v>
      </c>
      <c r="H11" s="7">
        <v>0</v>
      </c>
      <c r="I11" s="7"/>
      <c r="J11" s="7">
        <v>0</v>
      </c>
      <c r="K11" s="7"/>
      <c r="L11" s="7">
        <v>0</v>
      </c>
      <c r="M11" s="7"/>
      <c r="N11" s="7">
        <v>0</v>
      </c>
      <c r="O11" s="8"/>
      <c r="P11" s="7">
        <v>0</v>
      </c>
      <c r="Q11" s="7"/>
      <c r="R11" s="7">
        <v>0</v>
      </c>
      <c r="S11" s="7"/>
      <c r="T11" s="7">
        <v>0</v>
      </c>
      <c r="U11" s="7"/>
      <c r="V11" s="7">
        <v>0</v>
      </c>
      <c r="W11" s="7"/>
      <c r="X11" s="7">
        <v>0</v>
      </c>
      <c r="Y11" s="8"/>
      <c r="Z11" s="7">
        <v>0</v>
      </c>
      <c r="AA11" s="1"/>
      <c r="AB11" s="7">
        <v>0</v>
      </c>
      <c r="AC11" s="7"/>
      <c r="AD11" s="7">
        <v>0</v>
      </c>
      <c r="AE11" s="7"/>
      <c r="AF11" s="7">
        <v>0</v>
      </c>
      <c r="AG11" s="7"/>
      <c r="AH11" s="7">
        <v>0</v>
      </c>
      <c r="AI11" s="1"/>
      <c r="AJ11" s="7">
        <v>0</v>
      </c>
      <c r="AL11" s="7">
        <v>0</v>
      </c>
      <c r="AM11" s="7"/>
      <c r="AN11" s="7">
        <v>0</v>
      </c>
      <c r="AO11" s="7"/>
      <c r="AP11" s="7">
        <v>0</v>
      </c>
      <c r="AQ11" s="7"/>
      <c r="AR11" s="7">
        <v>0</v>
      </c>
      <c r="AT11" s="7">
        <v>0</v>
      </c>
      <c r="AV11" s="7">
        <v>0</v>
      </c>
      <c r="AW11" s="7"/>
      <c r="AX11" s="7">
        <v>0</v>
      </c>
      <c r="AY11" s="7"/>
    </row>
    <row r="12" spans="1:51" s="2" customFormat="1" ht="18" customHeight="1" x14ac:dyDescent="0.25">
      <c r="A12" s="2" t="s">
        <v>9</v>
      </c>
      <c r="B12" s="7">
        <v>0</v>
      </c>
      <c r="C12" s="8"/>
      <c r="D12" s="7">
        <v>0</v>
      </c>
      <c r="E12" s="1"/>
      <c r="F12" s="7">
        <v>0</v>
      </c>
      <c r="H12" s="7">
        <v>0</v>
      </c>
      <c r="I12" s="9">
        <v>0</v>
      </c>
      <c r="J12" s="7">
        <v>0</v>
      </c>
      <c r="K12" s="9">
        <v>0</v>
      </c>
      <c r="L12" s="7">
        <v>0</v>
      </c>
      <c r="M12" s="8"/>
      <c r="N12" s="7">
        <v>0</v>
      </c>
      <c r="O12" s="8"/>
      <c r="P12" s="7">
        <v>0</v>
      </c>
      <c r="Q12" s="7"/>
      <c r="R12" s="7">
        <v>0</v>
      </c>
      <c r="S12" s="9">
        <v>0</v>
      </c>
      <c r="T12" s="7">
        <v>0</v>
      </c>
      <c r="U12" s="9">
        <v>0</v>
      </c>
      <c r="V12" s="7">
        <v>0</v>
      </c>
      <c r="W12" s="8"/>
      <c r="X12" s="7">
        <v>0</v>
      </c>
      <c r="Y12" s="8"/>
      <c r="Z12" s="7">
        <v>0</v>
      </c>
      <c r="AA12" s="1"/>
      <c r="AB12" s="7">
        <v>0</v>
      </c>
      <c r="AC12" s="9">
        <v>1</v>
      </c>
      <c r="AD12" s="7">
        <v>0</v>
      </c>
      <c r="AE12" s="9">
        <v>1</v>
      </c>
      <c r="AF12" s="7">
        <v>0</v>
      </c>
      <c r="AG12" s="8"/>
      <c r="AH12" s="7">
        <v>0</v>
      </c>
      <c r="AI12" s="1"/>
      <c r="AJ12" s="7">
        <v>0</v>
      </c>
      <c r="AL12" s="7">
        <v>0</v>
      </c>
      <c r="AM12" s="9">
        <v>1</v>
      </c>
      <c r="AN12" s="7">
        <v>0</v>
      </c>
      <c r="AO12" s="9">
        <v>1</v>
      </c>
      <c r="AP12" s="7">
        <v>0</v>
      </c>
      <c r="AQ12" s="8"/>
      <c r="AR12" s="7">
        <v>0</v>
      </c>
      <c r="AT12" s="7">
        <v>0</v>
      </c>
      <c r="AV12" s="7">
        <v>0</v>
      </c>
      <c r="AW12" s="9">
        <v>1</v>
      </c>
      <c r="AX12" s="7">
        <v>0</v>
      </c>
      <c r="AY12" s="9">
        <v>1</v>
      </c>
    </row>
    <row r="14" spans="1:51" x14ac:dyDescent="0.25">
      <c r="L14" t="s">
        <v>1647</v>
      </c>
    </row>
    <row r="15" spans="1:51" x14ac:dyDescent="0.25">
      <c r="V15" t="s">
        <v>1711</v>
      </c>
      <c r="AQ15" t="s">
        <v>1830</v>
      </c>
    </row>
    <row r="16" spans="1:51" x14ac:dyDescent="0.25">
      <c r="L16" t="s">
        <v>45</v>
      </c>
      <c r="AF16" t="s">
        <v>1773</v>
      </c>
    </row>
    <row r="17" spans="12:43" x14ac:dyDescent="0.25">
      <c r="V17" t="s">
        <v>45</v>
      </c>
      <c r="AQ17" t="s">
        <v>45</v>
      </c>
    </row>
    <row r="18" spans="12:43" x14ac:dyDescent="0.25">
      <c r="L18" t="s">
        <v>46</v>
      </c>
      <c r="AF18" t="s">
        <v>45</v>
      </c>
    </row>
    <row r="19" spans="12:43" x14ac:dyDescent="0.25">
      <c r="L19" t="s">
        <v>47</v>
      </c>
      <c r="V19" t="s">
        <v>46</v>
      </c>
      <c r="AQ19" t="s">
        <v>46</v>
      </c>
    </row>
    <row r="20" spans="12:43" x14ac:dyDescent="0.25">
      <c r="L20" t="s">
        <v>48</v>
      </c>
      <c r="V20" t="s">
        <v>47</v>
      </c>
      <c r="AF20" t="s">
        <v>46</v>
      </c>
      <c r="AQ20" t="s">
        <v>47</v>
      </c>
    </row>
    <row r="21" spans="12:43" x14ac:dyDescent="0.25">
      <c r="V21" t="s">
        <v>48</v>
      </c>
      <c r="AF21" t="s">
        <v>47</v>
      </c>
      <c r="AQ21" t="s">
        <v>48</v>
      </c>
    </row>
    <row r="22" spans="12:43" x14ac:dyDescent="0.25">
      <c r="AF22" t="s">
        <v>48</v>
      </c>
    </row>
    <row r="23" spans="12:43" x14ac:dyDescent="0.25">
      <c r="L23" t="s">
        <v>49</v>
      </c>
    </row>
    <row r="24" spans="12:43" x14ac:dyDescent="0.25">
      <c r="V24" t="s">
        <v>49</v>
      </c>
      <c r="AQ24" t="s">
        <v>49</v>
      </c>
    </row>
    <row r="25" spans="12:43" x14ac:dyDescent="0.25">
      <c r="L25" t="s">
        <v>1648</v>
      </c>
      <c r="AF25" t="s">
        <v>49</v>
      </c>
    </row>
    <row r="26" spans="12:43" x14ac:dyDescent="0.25">
      <c r="L26" t="s">
        <v>1649</v>
      </c>
      <c r="V26" t="s">
        <v>1712</v>
      </c>
      <c r="AQ26" t="s">
        <v>1831</v>
      </c>
    </row>
    <row r="27" spans="12:43" x14ac:dyDescent="0.25">
      <c r="L27" t="s">
        <v>1650</v>
      </c>
      <c r="V27" t="s">
        <v>1713</v>
      </c>
      <c r="AF27" t="s">
        <v>1712</v>
      </c>
      <c r="AQ27" t="s">
        <v>1832</v>
      </c>
    </row>
    <row r="28" spans="12:43" x14ac:dyDescent="0.25">
      <c r="L28" t="s">
        <v>1651</v>
      </c>
      <c r="V28" t="s">
        <v>1714</v>
      </c>
      <c r="AF28" t="s">
        <v>1774</v>
      </c>
      <c r="AQ28" t="s">
        <v>1833</v>
      </c>
    </row>
    <row r="29" spans="12:43" x14ac:dyDescent="0.25">
      <c r="L29" t="s">
        <v>1652</v>
      </c>
      <c r="V29" t="s">
        <v>1715</v>
      </c>
      <c r="AF29" t="s">
        <v>1775</v>
      </c>
      <c r="AQ29" t="s">
        <v>1834</v>
      </c>
    </row>
    <row r="30" spans="12:43" x14ac:dyDescent="0.25">
      <c r="L30" t="s">
        <v>1653</v>
      </c>
      <c r="V30" t="s">
        <v>1716</v>
      </c>
      <c r="AF30" t="s">
        <v>1776</v>
      </c>
      <c r="AQ30" t="s">
        <v>1835</v>
      </c>
    </row>
    <row r="31" spans="12:43" x14ac:dyDescent="0.25">
      <c r="V31" t="s">
        <v>1717</v>
      </c>
      <c r="AF31" t="s">
        <v>1777</v>
      </c>
      <c r="AQ31" t="s">
        <v>1836</v>
      </c>
    </row>
    <row r="32" spans="12:43" x14ac:dyDescent="0.25">
      <c r="L32" t="s">
        <v>1654</v>
      </c>
      <c r="AF32" t="s">
        <v>1778</v>
      </c>
    </row>
    <row r="33" spans="12:43" x14ac:dyDescent="0.25">
      <c r="V33" t="s">
        <v>1654</v>
      </c>
      <c r="AQ33" t="s">
        <v>1654</v>
      </c>
    </row>
    <row r="34" spans="12:43" x14ac:dyDescent="0.25">
      <c r="AF34" t="s">
        <v>1654</v>
      </c>
    </row>
    <row r="35" spans="12:43" x14ac:dyDescent="0.25">
      <c r="L35" t="s">
        <v>62</v>
      </c>
    </row>
    <row r="36" spans="12:43" x14ac:dyDescent="0.25">
      <c r="V36" t="s">
        <v>62</v>
      </c>
      <c r="AQ36" t="s">
        <v>62</v>
      </c>
    </row>
    <row r="37" spans="12:43" x14ac:dyDescent="0.25">
      <c r="L37" t="s">
        <v>63</v>
      </c>
      <c r="AF37" t="s">
        <v>62</v>
      </c>
    </row>
    <row r="38" spans="12:43" x14ac:dyDescent="0.25">
      <c r="L38" t="s">
        <v>64</v>
      </c>
      <c r="V38" t="s">
        <v>63</v>
      </c>
      <c r="AQ38" t="s">
        <v>63</v>
      </c>
    </row>
    <row r="39" spans="12:43" x14ac:dyDescent="0.25">
      <c r="L39" t="s">
        <v>1655</v>
      </c>
      <c r="V39" t="s">
        <v>64</v>
      </c>
      <c r="AF39" t="s">
        <v>63</v>
      </c>
      <c r="AQ39" t="s">
        <v>64</v>
      </c>
    </row>
    <row r="40" spans="12:43" x14ac:dyDescent="0.25">
      <c r="L40" t="s">
        <v>1656</v>
      </c>
      <c r="V40" t="s">
        <v>1655</v>
      </c>
      <c r="AF40" t="s">
        <v>64</v>
      </c>
      <c r="AQ40" t="s">
        <v>1655</v>
      </c>
    </row>
    <row r="41" spans="12:43" x14ac:dyDescent="0.25">
      <c r="V41" t="s">
        <v>1718</v>
      </c>
      <c r="AF41" t="s">
        <v>1779</v>
      </c>
      <c r="AQ41" t="s">
        <v>1837</v>
      </c>
    </row>
    <row r="42" spans="12:43" x14ac:dyDescent="0.25">
      <c r="L42" t="s">
        <v>1657</v>
      </c>
      <c r="AF42" t="s">
        <v>1780</v>
      </c>
    </row>
    <row r="43" spans="12:43" x14ac:dyDescent="0.25">
      <c r="V43" t="s">
        <v>67</v>
      </c>
      <c r="AQ43" t="s">
        <v>67</v>
      </c>
    </row>
    <row r="44" spans="12:43" x14ac:dyDescent="0.25">
      <c r="L44" t="s">
        <v>45</v>
      </c>
      <c r="V44" t="s">
        <v>1719</v>
      </c>
      <c r="AF44" t="s">
        <v>67</v>
      </c>
      <c r="AQ44" t="s">
        <v>1838</v>
      </c>
    </row>
    <row r="45" spans="12:43" x14ac:dyDescent="0.25">
      <c r="AF45" t="s">
        <v>1781</v>
      </c>
    </row>
    <row r="46" spans="12:43" x14ac:dyDescent="0.25">
      <c r="L46" t="s">
        <v>70</v>
      </c>
      <c r="AQ46" t="s">
        <v>1839</v>
      </c>
    </row>
    <row r="47" spans="12:43" x14ac:dyDescent="0.25">
      <c r="L47" t="s">
        <v>71</v>
      </c>
      <c r="V47" t="s">
        <v>1720</v>
      </c>
      <c r="AF47" t="s">
        <v>1782</v>
      </c>
    </row>
    <row r="48" spans="12:43" x14ac:dyDescent="0.25">
      <c r="L48" t="s">
        <v>48</v>
      </c>
      <c r="AQ48" t="s">
        <v>45</v>
      </c>
    </row>
    <row r="49" spans="12:43" x14ac:dyDescent="0.25">
      <c r="L49" t="s">
        <v>1011</v>
      </c>
      <c r="V49" t="s">
        <v>45</v>
      </c>
      <c r="AF49" t="s">
        <v>45</v>
      </c>
    </row>
    <row r="50" spans="12:43" x14ac:dyDescent="0.25">
      <c r="AQ50" t="s">
        <v>70</v>
      </c>
    </row>
    <row r="51" spans="12:43" x14ac:dyDescent="0.25">
      <c r="L51" t="s">
        <v>72</v>
      </c>
      <c r="V51" t="s">
        <v>70</v>
      </c>
      <c r="AF51" t="s">
        <v>70</v>
      </c>
      <c r="AQ51" t="s">
        <v>71</v>
      </c>
    </row>
    <row r="52" spans="12:43" x14ac:dyDescent="0.25">
      <c r="V52" t="s">
        <v>71</v>
      </c>
      <c r="AF52" t="s">
        <v>71</v>
      </c>
      <c r="AQ52" t="s">
        <v>48</v>
      </c>
    </row>
    <row r="53" spans="12:43" x14ac:dyDescent="0.25">
      <c r="V53" t="s">
        <v>48</v>
      </c>
      <c r="AF53" t="s">
        <v>48</v>
      </c>
      <c r="AQ53" t="s">
        <v>1011</v>
      </c>
    </row>
    <row r="54" spans="12:43" x14ac:dyDescent="0.25">
      <c r="L54" t="s">
        <v>73</v>
      </c>
      <c r="V54" t="s">
        <v>1011</v>
      </c>
      <c r="AF54" t="s">
        <v>1011</v>
      </c>
    </row>
    <row r="55" spans="12:43" x14ac:dyDescent="0.25">
      <c r="AQ55" t="s">
        <v>72</v>
      </c>
    </row>
    <row r="56" spans="12:43" x14ac:dyDescent="0.25">
      <c r="L56" t="s">
        <v>74</v>
      </c>
      <c r="V56" t="s">
        <v>72</v>
      </c>
      <c r="AF56" t="s">
        <v>72</v>
      </c>
    </row>
    <row r="57" spans="12:43" x14ac:dyDescent="0.25">
      <c r="L57" t="s">
        <v>1658</v>
      </c>
    </row>
    <row r="58" spans="12:43" x14ac:dyDescent="0.25">
      <c r="AQ58" t="s">
        <v>73</v>
      </c>
    </row>
    <row r="59" spans="12:43" x14ac:dyDescent="0.25">
      <c r="V59" t="s">
        <v>73</v>
      </c>
      <c r="AF59" t="s">
        <v>73</v>
      </c>
    </row>
    <row r="60" spans="12:43" x14ac:dyDescent="0.25">
      <c r="L60" t="s">
        <v>77</v>
      </c>
      <c r="AQ60" t="s">
        <v>74</v>
      </c>
    </row>
    <row r="61" spans="12:43" x14ac:dyDescent="0.25">
      <c r="V61" t="s">
        <v>74</v>
      </c>
      <c r="AF61" t="s">
        <v>74</v>
      </c>
      <c r="AQ61" t="s">
        <v>1840</v>
      </c>
    </row>
    <row r="62" spans="12:43" x14ac:dyDescent="0.25">
      <c r="L62" t="s">
        <v>78</v>
      </c>
      <c r="V62" t="s">
        <v>1721</v>
      </c>
      <c r="AF62" t="s">
        <v>1783</v>
      </c>
    </row>
    <row r="63" spans="12:43" x14ac:dyDescent="0.25">
      <c r="L63" t="s">
        <v>1659</v>
      </c>
    </row>
    <row r="64" spans="12:43" x14ac:dyDescent="0.25">
      <c r="L64" t="s">
        <v>1660</v>
      </c>
      <c r="AQ64" t="s">
        <v>77</v>
      </c>
    </row>
    <row r="65" spans="12:43" x14ac:dyDescent="0.25">
      <c r="L65" t="s">
        <v>1661</v>
      </c>
      <c r="V65" t="s">
        <v>77</v>
      </c>
      <c r="AF65" t="s">
        <v>77</v>
      </c>
    </row>
    <row r="66" spans="12:43" x14ac:dyDescent="0.25">
      <c r="AQ66" t="s">
        <v>78</v>
      </c>
    </row>
    <row r="67" spans="12:43" x14ac:dyDescent="0.25">
      <c r="V67" t="s">
        <v>78</v>
      </c>
      <c r="AF67" t="s">
        <v>78</v>
      </c>
      <c r="AQ67" t="s">
        <v>1841</v>
      </c>
    </row>
    <row r="68" spans="12:43" x14ac:dyDescent="0.25">
      <c r="L68" t="s">
        <v>82</v>
      </c>
      <c r="V68" t="s">
        <v>1722</v>
      </c>
      <c r="AF68" t="s">
        <v>1784</v>
      </c>
      <c r="AQ68" t="s">
        <v>1842</v>
      </c>
    </row>
    <row r="69" spans="12:43" x14ac:dyDescent="0.25">
      <c r="V69" t="s">
        <v>1723</v>
      </c>
      <c r="AF69" t="s">
        <v>1785</v>
      </c>
      <c r="AQ69" t="s">
        <v>1843</v>
      </c>
    </row>
    <row r="70" spans="12:43" x14ac:dyDescent="0.25">
      <c r="L70" t="s">
        <v>602</v>
      </c>
      <c r="V70" t="s">
        <v>1724</v>
      </c>
      <c r="AF70" t="s">
        <v>1786</v>
      </c>
    </row>
    <row r="71" spans="12:43" x14ac:dyDescent="0.25">
      <c r="L71" t="s">
        <v>1662</v>
      </c>
    </row>
    <row r="72" spans="12:43" x14ac:dyDescent="0.25">
      <c r="AQ72" t="s">
        <v>82</v>
      </c>
    </row>
    <row r="73" spans="12:43" x14ac:dyDescent="0.25">
      <c r="V73" t="s">
        <v>82</v>
      </c>
      <c r="AF73" t="s">
        <v>82</v>
      </c>
    </row>
    <row r="74" spans="12:43" x14ac:dyDescent="0.25">
      <c r="L74" t="s">
        <v>85</v>
      </c>
      <c r="AQ74" t="s">
        <v>602</v>
      </c>
    </row>
    <row r="75" spans="12:43" x14ac:dyDescent="0.25">
      <c r="V75" t="s">
        <v>602</v>
      </c>
      <c r="AF75" t="s">
        <v>602</v>
      </c>
      <c r="AQ75" t="s">
        <v>1844</v>
      </c>
    </row>
    <row r="76" spans="12:43" x14ac:dyDescent="0.25">
      <c r="L76" t="s">
        <v>1663</v>
      </c>
      <c r="V76" t="s">
        <v>1725</v>
      </c>
      <c r="AF76" t="s">
        <v>1787</v>
      </c>
    </row>
    <row r="77" spans="12:43" x14ac:dyDescent="0.25">
      <c r="L77" t="s">
        <v>1664</v>
      </c>
    </row>
    <row r="78" spans="12:43" x14ac:dyDescent="0.25">
      <c r="L78" t="s">
        <v>1665</v>
      </c>
      <c r="AQ78" t="s">
        <v>85</v>
      </c>
    </row>
    <row r="79" spans="12:43" x14ac:dyDescent="0.25">
      <c r="L79" t="s">
        <v>1666</v>
      </c>
      <c r="V79" t="s">
        <v>85</v>
      </c>
      <c r="AF79" t="s">
        <v>85</v>
      </c>
    </row>
    <row r="80" spans="12:43" x14ac:dyDescent="0.25">
      <c r="L80" t="s">
        <v>1667</v>
      </c>
      <c r="AQ80" t="s">
        <v>1018</v>
      </c>
    </row>
    <row r="81" spans="12:43" x14ac:dyDescent="0.25">
      <c r="L81" t="s">
        <v>1668</v>
      </c>
      <c r="V81" t="s">
        <v>1726</v>
      </c>
      <c r="AF81" t="s">
        <v>1018</v>
      </c>
      <c r="AQ81" t="s">
        <v>1845</v>
      </c>
    </row>
    <row r="82" spans="12:43" x14ac:dyDescent="0.25">
      <c r="V82" t="s">
        <v>1727</v>
      </c>
      <c r="AF82" t="s">
        <v>1788</v>
      </c>
      <c r="AQ82" t="s">
        <v>1846</v>
      </c>
    </row>
    <row r="83" spans="12:43" x14ac:dyDescent="0.25">
      <c r="L83" t="s">
        <v>1669</v>
      </c>
      <c r="V83" t="s">
        <v>1728</v>
      </c>
      <c r="AF83" t="s">
        <v>1789</v>
      </c>
      <c r="AQ83" t="s">
        <v>1847</v>
      </c>
    </row>
    <row r="84" spans="12:43" x14ac:dyDescent="0.25">
      <c r="V84" t="s">
        <v>1729</v>
      </c>
      <c r="AF84" t="s">
        <v>1790</v>
      </c>
      <c r="AQ84" t="s">
        <v>1848</v>
      </c>
    </row>
    <row r="85" spans="12:43" x14ac:dyDescent="0.25">
      <c r="L85" t="s">
        <v>67</v>
      </c>
      <c r="V85" t="s">
        <v>1730</v>
      </c>
      <c r="AF85" t="s">
        <v>1791</v>
      </c>
      <c r="AQ85" t="s">
        <v>1849</v>
      </c>
    </row>
    <row r="86" spans="12:43" x14ac:dyDescent="0.25">
      <c r="L86" t="s">
        <v>98</v>
      </c>
      <c r="V86" t="s">
        <v>1731</v>
      </c>
      <c r="AF86" t="s">
        <v>1792</v>
      </c>
    </row>
    <row r="87" spans="12:43" x14ac:dyDescent="0.25">
      <c r="AQ87" t="s">
        <v>1850</v>
      </c>
    </row>
    <row r="88" spans="12:43" x14ac:dyDescent="0.25">
      <c r="L88" t="s">
        <v>99</v>
      </c>
      <c r="V88" t="s">
        <v>1732</v>
      </c>
      <c r="AF88" t="s">
        <v>1793</v>
      </c>
    </row>
    <row r="89" spans="12:43" x14ac:dyDescent="0.25">
      <c r="AQ89" t="s">
        <v>67</v>
      </c>
    </row>
    <row r="90" spans="12:43" x14ac:dyDescent="0.25">
      <c r="L90" t="s">
        <v>1670</v>
      </c>
      <c r="V90" t="s">
        <v>67</v>
      </c>
      <c r="AF90" t="s">
        <v>67</v>
      </c>
      <c r="AQ90" t="s">
        <v>98</v>
      </c>
    </row>
    <row r="91" spans="12:43" x14ac:dyDescent="0.25">
      <c r="L91" t="s">
        <v>1671</v>
      </c>
      <c r="V91" t="s">
        <v>98</v>
      </c>
      <c r="AF91" t="s">
        <v>98</v>
      </c>
    </row>
    <row r="92" spans="12:43" x14ac:dyDescent="0.25">
      <c r="L92" t="s">
        <v>1672</v>
      </c>
      <c r="AQ92" t="s">
        <v>99</v>
      </c>
    </row>
    <row r="93" spans="12:43" x14ac:dyDescent="0.25">
      <c r="L93" t="s">
        <v>1673</v>
      </c>
      <c r="V93" t="s">
        <v>99</v>
      </c>
      <c r="AF93" t="s">
        <v>99</v>
      </c>
    </row>
    <row r="94" spans="12:43" x14ac:dyDescent="0.25">
      <c r="L94" t="s">
        <v>1674</v>
      </c>
      <c r="AQ94" t="s">
        <v>1030</v>
      </c>
    </row>
    <row r="95" spans="12:43" x14ac:dyDescent="0.25">
      <c r="L95" t="s">
        <v>1675</v>
      </c>
      <c r="V95" t="s">
        <v>1733</v>
      </c>
      <c r="AF95" t="s">
        <v>1030</v>
      </c>
      <c r="AQ95" t="s">
        <v>1851</v>
      </c>
    </row>
    <row r="96" spans="12:43" x14ac:dyDescent="0.25">
      <c r="V96" t="s">
        <v>1734</v>
      </c>
      <c r="AF96" t="s">
        <v>1794</v>
      </c>
      <c r="AQ96" t="s">
        <v>1852</v>
      </c>
    </row>
    <row r="97" spans="12:43" x14ac:dyDescent="0.25">
      <c r="L97" t="s">
        <v>111</v>
      </c>
      <c r="V97" t="s">
        <v>1735</v>
      </c>
      <c r="AF97" t="s">
        <v>1795</v>
      </c>
      <c r="AQ97" t="s">
        <v>1853</v>
      </c>
    </row>
    <row r="98" spans="12:43" x14ac:dyDescent="0.25">
      <c r="V98" t="s">
        <v>1736</v>
      </c>
      <c r="AF98" t="s">
        <v>1796</v>
      </c>
      <c r="AQ98" t="s">
        <v>1854</v>
      </c>
    </row>
    <row r="99" spans="12:43" x14ac:dyDescent="0.25">
      <c r="V99" t="s">
        <v>1737</v>
      </c>
      <c r="AF99" t="s">
        <v>1797</v>
      </c>
      <c r="AQ99" t="s">
        <v>1855</v>
      </c>
    </row>
    <row r="100" spans="12:43" x14ac:dyDescent="0.25">
      <c r="L100" t="s">
        <v>112</v>
      </c>
      <c r="V100" t="s">
        <v>1738</v>
      </c>
      <c r="AF100" t="s">
        <v>1798</v>
      </c>
    </row>
    <row r="101" spans="12:43" x14ac:dyDescent="0.25">
      <c r="AQ101" t="s">
        <v>111</v>
      </c>
    </row>
    <row r="102" spans="12:43" x14ac:dyDescent="0.25">
      <c r="L102" t="s">
        <v>113</v>
      </c>
      <c r="V102" t="s">
        <v>111</v>
      </c>
      <c r="AF102" t="s">
        <v>111</v>
      </c>
    </row>
    <row r="103" spans="12:43" x14ac:dyDescent="0.25">
      <c r="L103" t="s">
        <v>114</v>
      </c>
    </row>
    <row r="104" spans="12:43" x14ac:dyDescent="0.25">
      <c r="L104" t="s">
        <v>1676</v>
      </c>
      <c r="AQ104" t="s">
        <v>112</v>
      </c>
    </row>
    <row r="105" spans="12:43" x14ac:dyDescent="0.25">
      <c r="L105" t="s">
        <v>1677</v>
      </c>
      <c r="V105" t="s">
        <v>112</v>
      </c>
      <c r="AF105" t="s">
        <v>112</v>
      </c>
    </row>
    <row r="106" spans="12:43" x14ac:dyDescent="0.25">
      <c r="L106" t="s">
        <v>1678</v>
      </c>
      <c r="AQ106" t="s">
        <v>1041</v>
      </c>
    </row>
    <row r="107" spans="12:43" x14ac:dyDescent="0.25">
      <c r="L107" t="s">
        <v>1679</v>
      </c>
      <c r="V107" t="s">
        <v>458</v>
      </c>
      <c r="AF107" t="s">
        <v>1041</v>
      </c>
      <c r="AQ107" t="s">
        <v>1042</v>
      </c>
    </row>
    <row r="108" spans="12:43" x14ac:dyDescent="0.25">
      <c r="L108" t="s">
        <v>1680</v>
      </c>
      <c r="V108" t="s">
        <v>459</v>
      </c>
      <c r="AF108" t="s">
        <v>1042</v>
      </c>
      <c r="AQ108" t="s">
        <v>1856</v>
      </c>
    </row>
    <row r="109" spans="12:43" x14ac:dyDescent="0.25">
      <c r="L109" t="s">
        <v>1681</v>
      </c>
      <c r="V109" t="s">
        <v>1739</v>
      </c>
      <c r="AF109" t="s">
        <v>1799</v>
      </c>
      <c r="AQ109" t="s">
        <v>1857</v>
      </c>
    </row>
    <row r="110" spans="12:43" x14ac:dyDescent="0.25">
      <c r="L110" t="s">
        <v>1682</v>
      </c>
      <c r="V110" t="s">
        <v>1740</v>
      </c>
      <c r="AF110" t="s">
        <v>1800</v>
      </c>
      <c r="AQ110" t="s">
        <v>1858</v>
      </c>
    </row>
    <row r="111" spans="12:43" x14ac:dyDescent="0.25">
      <c r="L111" t="s">
        <v>1683</v>
      </c>
      <c r="V111" t="s">
        <v>1741</v>
      </c>
      <c r="AF111" t="s">
        <v>1801</v>
      </c>
      <c r="AQ111" t="s">
        <v>1859</v>
      </c>
    </row>
    <row r="112" spans="12:43" x14ac:dyDescent="0.25">
      <c r="L112" t="s">
        <v>1684</v>
      </c>
      <c r="V112" t="s">
        <v>1742</v>
      </c>
      <c r="AF112" t="s">
        <v>1802</v>
      </c>
      <c r="AQ112" t="s">
        <v>1860</v>
      </c>
    </row>
    <row r="113" spans="12:43" x14ac:dyDescent="0.25">
      <c r="L113" t="s">
        <v>1685</v>
      </c>
      <c r="V113" t="s">
        <v>1743</v>
      </c>
      <c r="AF113" t="s">
        <v>1803</v>
      </c>
      <c r="AQ113" t="s">
        <v>1861</v>
      </c>
    </row>
    <row r="114" spans="12:43" x14ac:dyDescent="0.25">
      <c r="V114" t="s">
        <v>1744</v>
      </c>
      <c r="AF114" t="s">
        <v>1804</v>
      </c>
      <c r="AQ114" t="s">
        <v>1862</v>
      </c>
    </row>
    <row r="115" spans="12:43" x14ac:dyDescent="0.25">
      <c r="L115" t="s">
        <v>1686</v>
      </c>
      <c r="V115" t="s">
        <v>1745</v>
      </c>
      <c r="AF115" t="s">
        <v>1805</v>
      </c>
      <c r="AQ115" t="s">
        <v>1863</v>
      </c>
    </row>
    <row r="116" spans="12:43" x14ac:dyDescent="0.25">
      <c r="V116" t="s">
        <v>1746</v>
      </c>
      <c r="AF116" t="s">
        <v>1806</v>
      </c>
      <c r="AQ116" t="s">
        <v>1864</v>
      </c>
    </row>
    <row r="117" spans="12:43" x14ac:dyDescent="0.25">
      <c r="L117" t="s">
        <v>67</v>
      </c>
      <c r="V117" t="s">
        <v>1747</v>
      </c>
      <c r="AF117" t="s">
        <v>1807</v>
      </c>
      <c r="AQ117" t="s">
        <v>1865</v>
      </c>
    </row>
    <row r="118" spans="12:43" x14ac:dyDescent="0.25">
      <c r="L118" t="s">
        <v>161</v>
      </c>
      <c r="V118" t="s">
        <v>1748</v>
      </c>
      <c r="AF118" t="s">
        <v>1808</v>
      </c>
    </row>
    <row r="119" spans="12:43" x14ac:dyDescent="0.25">
      <c r="AQ119" t="s">
        <v>1686</v>
      </c>
    </row>
    <row r="120" spans="12:43" x14ac:dyDescent="0.25">
      <c r="L120" t="s">
        <v>67</v>
      </c>
      <c r="V120" t="s">
        <v>1686</v>
      </c>
      <c r="AF120" t="s">
        <v>1686</v>
      </c>
    </row>
    <row r="121" spans="12:43" x14ac:dyDescent="0.25">
      <c r="L121" t="s">
        <v>162</v>
      </c>
      <c r="AQ121" t="s">
        <v>67</v>
      </c>
    </row>
    <row r="122" spans="12:43" x14ac:dyDescent="0.25">
      <c r="V122" t="s">
        <v>67</v>
      </c>
      <c r="AF122" t="s">
        <v>67</v>
      </c>
      <c r="AQ122" t="s">
        <v>161</v>
      </c>
    </row>
    <row r="123" spans="12:43" x14ac:dyDescent="0.25">
      <c r="L123" t="s">
        <v>163</v>
      </c>
      <c r="V123" t="s">
        <v>161</v>
      </c>
      <c r="AF123" t="s">
        <v>161</v>
      </c>
    </row>
    <row r="124" spans="12:43" x14ac:dyDescent="0.25">
      <c r="AQ124" t="s">
        <v>67</v>
      </c>
    </row>
    <row r="125" spans="12:43" x14ac:dyDescent="0.25">
      <c r="L125" t="s">
        <v>1670</v>
      </c>
      <c r="V125" t="s">
        <v>67</v>
      </c>
      <c r="AF125" t="s">
        <v>67</v>
      </c>
      <c r="AQ125" t="s">
        <v>162</v>
      </c>
    </row>
    <row r="126" spans="12:43" x14ac:dyDescent="0.25">
      <c r="L126" t="s">
        <v>1671</v>
      </c>
      <c r="V126" t="s">
        <v>162</v>
      </c>
      <c r="AF126" t="s">
        <v>162</v>
      </c>
    </row>
    <row r="127" spans="12:43" x14ac:dyDescent="0.25">
      <c r="L127" t="s">
        <v>1672</v>
      </c>
      <c r="AQ127" t="s">
        <v>163</v>
      </c>
    </row>
    <row r="128" spans="12:43" x14ac:dyDescent="0.25">
      <c r="L128" t="s">
        <v>1673</v>
      </c>
      <c r="V128" t="s">
        <v>163</v>
      </c>
      <c r="AF128" t="s">
        <v>163</v>
      </c>
    </row>
    <row r="129" spans="12:43" x14ac:dyDescent="0.25">
      <c r="L129" t="s">
        <v>1674</v>
      </c>
      <c r="AQ129" t="s">
        <v>1030</v>
      </c>
    </row>
    <row r="130" spans="12:43" x14ac:dyDescent="0.25">
      <c r="L130" t="s">
        <v>1675</v>
      </c>
      <c r="V130" t="s">
        <v>1733</v>
      </c>
      <c r="AF130" t="s">
        <v>1030</v>
      </c>
      <c r="AQ130" t="s">
        <v>1851</v>
      </c>
    </row>
    <row r="131" spans="12:43" x14ac:dyDescent="0.25">
      <c r="V131" t="s">
        <v>1734</v>
      </c>
      <c r="AF131" t="s">
        <v>1794</v>
      </c>
      <c r="AQ131" t="s">
        <v>1852</v>
      </c>
    </row>
    <row r="132" spans="12:43" x14ac:dyDescent="0.25">
      <c r="L132" t="s">
        <v>111</v>
      </c>
      <c r="V132" t="s">
        <v>1735</v>
      </c>
      <c r="AF132" t="s">
        <v>1795</v>
      </c>
      <c r="AQ132" t="s">
        <v>1853</v>
      </c>
    </row>
    <row r="133" spans="12:43" x14ac:dyDescent="0.25">
      <c r="V133" t="s">
        <v>1749</v>
      </c>
      <c r="AF133" t="s">
        <v>1796</v>
      </c>
      <c r="AQ133" t="s">
        <v>1854</v>
      </c>
    </row>
    <row r="134" spans="12:43" x14ac:dyDescent="0.25">
      <c r="V134" t="s">
        <v>1750</v>
      </c>
      <c r="AF134" t="s">
        <v>1797</v>
      </c>
      <c r="AQ134" t="s">
        <v>1855</v>
      </c>
    </row>
    <row r="135" spans="12:43" x14ac:dyDescent="0.25">
      <c r="L135" t="s">
        <v>171</v>
      </c>
      <c r="V135" t="s">
        <v>1738</v>
      </c>
      <c r="AF135" t="s">
        <v>1798</v>
      </c>
    </row>
    <row r="136" spans="12:43" x14ac:dyDescent="0.25">
      <c r="AQ136" t="s">
        <v>111</v>
      </c>
    </row>
    <row r="137" spans="12:43" x14ac:dyDescent="0.25">
      <c r="L137" t="s">
        <v>113</v>
      </c>
      <c r="V137" t="s">
        <v>111</v>
      </c>
      <c r="AF137" t="s">
        <v>111</v>
      </c>
    </row>
    <row r="138" spans="12:43" x14ac:dyDescent="0.25">
      <c r="L138" t="s">
        <v>114</v>
      </c>
    </row>
    <row r="139" spans="12:43" x14ac:dyDescent="0.25">
      <c r="L139" t="s">
        <v>1687</v>
      </c>
      <c r="AQ139" t="s">
        <v>171</v>
      </c>
    </row>
    <row r="140" spans="12:43" x14ac:dyDescent="0.25">
      <c r="L140" t="s">
        <v>1688</v>
      </c>
      <c r="V140" t="s">
        <v>171</v>
      </c>
      <c r="AF140" t="s">
        <v>171</v>
      </c>
    </row>
    <row r="141" spans="12:43" x14ac:dyDescent="0.25">
      <c r="L141" t="s">
        <v>1689</v>
      </c>
      <c r="AQ141" t="s">
        <v>1041</v>
      </c>
    </row>
    <row r="142" spans="12:43" x14ac:dyDescent="0.25">
      <c r="L142" t="s">
        <v>1690</v>
      </c>
      <c r="V142" t="s">
        <v>458</v>
      </c>
      <c r="AF142" t="s">
        <v>1041</v>
      </c>
      <c r="AQ142" t="s">
        <v>1042</v>
      </c>
    </row>
    <row r="143" spans="12:43" x14ac:dyDescent="0.25">
      <c r="L143" t="s">
        <v>1691</v>
      </c>
      <c r="V143" t="s">
        <v>459</v>
      </c>
      <c r="AF143" t="s">
        <v>1042</v>
      </c>
      <c r="AQ143" t="s">
        <v>1866</v>
      </c>
    </row>
    <row r="144" spans="12:43" x14ac:dyDescent="0.25">
      <c r="L144" t="s">
        <v>1692</v>
      </c>
      <c r="V144" t="s">
        <v>1751</v>
      </c>
      <c r="AF144" t="s">
        <v>1809</v>
      </c>
      <c r="AQ144" t="s">
        <v>1867</v>
      </c>
    </row>
    <row r="145" spans="12:43" x14ac:dyDescent="0.25">
      <c r="L145" t="s">
        <v>1693</v>
      </c>
      <c r="V145" t="s">
        <v>1752</v>
      </c>
      <c r="AF145" t="s">
        <v>1810</v>
      </c>
      <c r="AQ145" t="s">
        <v>1868</v>
      </c>
    </row>
    <row r="146" spans="12:43" x14ac:dyDescent="0.25">
      <c r="L146" t="s">
        <v>1694</v>
      </c>
      <c r="V146" t="s">
        <v>1753</v>
      </c>
      <c r="AF146" t="s">
        <v>1811</v>
      </c>
      <c r="AQ146" t="s">
        <v>1869</v>
      </c>
    </row>
    <row r="147" spans="12:43" x14ac:dyDescent="0.25">
      <c r="L147" t="s">
        <v>1695</v>
      </c>
      <c r="V147" t="s">
        <v>1754</v>
      </c>
      <c r="AF147" t="s">
        <v>1812</v>
      </c>
      <c r="AQ147" t="s">
        <v>1870</v>
      </c>
    </row>
    <row r="148" spans="12:43" x14ac:dyDescent="0.25">
      <c r="L148" t="s">
        <v>1696</v>
      </c>
      <c r="V148" t="s">
        <v>1755</v>
      </c>
      <c r="AF148" t="s">
        <v>1813</v>
      </c>
      <c r="AQ148" t="s">
        <v>1871</v>
      </c>
    </row>
    <row r="149" spans="12:43" x14ac:dyDescent="0.25">
      <c r="V149" t="s">
        <v>1756</v>
      </c>
      <c r="AF149" t="s">
        <v>1814</v>
      </c>
      <c r="AQ149" t="s">
        <v>1872</v>
      </c>
    </row>
    <row r="150" spans="12:43" x14ac:dyDescent="0.25">
      <c r="L150" t="s">
        <v>1697</v>
      </c>
      <c r="V150" t="s">
        <v>1757</v>
      </c>
      <c r="AF150" t="s">
        <v>1815</v>
      </c>
      <c r="AQ150" t="s">
        <v>1873</v>
      </c>
    </row>
    <row r="151" spans="12:43" x14ac:dyDescent="0.25">
      <c r="V151" t="s">
        <v>1758</v>
      </c>
      <c r="AF151" t="s">
        <v>1816</v>
      </c>
      <c r="AQ151" t="s">
        <v>1874</v>
      </c>
    </row>
    <row r="152" spans="12:43" x14ac:dyDescent="0.25">
      <c r="L152" t="s">
        <v>67</v>
      </c>
      <c r="V152" t="s">
        <v>1759</v>
      </c>
      <c r="AF152" t="s">
        <v>1817</v>
      </c>
      <c r="AQ152" t="s">
        <v>1875</v>
      </c>
    </row>
    <row r="153" spans="12:43" x14ac:dyDescent="0.25">
      <c r="L153" t="s">
        <v>218</v>
      </c>
      <c r="V153" t="s">
        <v>1760</v>
      </c>
      <c r="AF153" t="s">
        <v>1818</v>
      </c>
    </row>
    <row r="154" spans="12:43" x14ac:dyDescent="0.25">
      <c r="AQ154" t="s">
        <v>1697</v>
      </c>
    </row>
    <row r="155" spans="12:43" x14ac:dyDescent="0.25">
      <c r="L155" t="s">
        <v>67</v>
      </c>
      <c r="V155" t="s">
        <v>1697</v>
      </c>
      <c r="AF155" t="s">
        <v>1697</v>
      </c>
    </row>
    <row r="156" spans="12:43" x14ac:dyDescent="0.25">
      <c r="L156" t="s">
        <v>219</v>
      </c>
      <c r="AQ156" t="s">
        <v>67</v>
      </c>
    </row>
    <row r="157" spans="12:43" x14ac:dyDescent="0.25">
      <c r="V157" t="s">
        <v>67</v>
      </c>
      <c r="AF157" t="s">
        <v>67</v>
      </c>
      <c r="AQ157" t="s">
        <v>218</v>
      </c>
    </row>
    <row r="158" spans="12:43" x14ac:dyDescent="0.25">
      <c r="L158" t="s">
        <v>220</v>
      </c>
      <c r="V158" t="s">
        <v>218</v>
      </c>
      <c r="AF158" t="s">
        <v>218</v>
      </c>
    </row>
    <row r="159" spans="12:43" x14ac:dyDescent="0.25">
      <c r="AQ159" t="s">
        <v>67</v>
      </c>
    </row>
    <row r="160" spans="12:43" x14ac:dyDescent="0.25">
      <c r="L160" t="s">
        <v>1698</v>
      </c>
      <c r="V160" t="s">
        <v>67</v>
      </c>
      <c r="AF160" t="s">
        <v>67</v>
      </c>
      <c r="AQ160" t="s">
        <v>219</v>
      </c>
    </row>
    <row r="161" spans="12:43" x14ac:dyDescent="0.25">
      <c r="L161" t="s">
        <v>1699</v>
      </c>
      <c r="V161" t="s">
        <v>219</v>
      </c>
      <c r="AF161" t="s">
        <v>219</v>
      </c>
    </row>
    <row r="162" spans="12:43" x14ac:dyDescent="0.25">
      <c r="L162" t="s">
        <v>1700</v>
      </c>
      <c r="AQ162" t="s">
        <v>220</v>
      </c>
    </row>
    <row r="163" spans="12:43" x14ac:dyDescent="0.25">
      <c r="L163" t="s">
        <v>1701</v>
      </c>
      <c r="V163" t="s">
        <v>220</v>
      </c>
      <c r="AF163" t="s">
        <v>220</v>
      </c>
    </row>
    <row r="164" spans="12:43" x14ac:dyDescent="0.25">
      <c r="L164" t="s">
        <v>1702</v>
      </c>
      <c r="AQ164" t="s">
        <v>1144</v>
      </c>
    </row>
    <row r="165" spans="12:43" x14ac:dyDescent="0.25">
      <c r="L165" t="s">
        <v>1703</v>
      </c>
      <c r="V165" t="s">
        <v>1761</v>
      </c>
      <c r="AF165" t="s">
        <v>1144</v>
      </c>
      <c r="AQ165" t="s">
        <v>1876</v>
      </c>
    </row>
    <row r="166" spans="12:43" x14ac:dyDescent="0.25">
      <c r="V166" t="s">
        <v>1762</v>
      </c>
      <c r="AF166" t="s">
        <v>1819</v>
      </c>
      <c r="AQ166" t="s">
        <v>1877</v>
      </c>
    </row>
    <row r="167" spans="12:43" x14ac:dyDescent="0.25">
      <c r="L167" t="s">
        <v>232</v>
      </c>
      <c r="V167" t="s">
        <v>1763</v>
      </c>
      <c r="AF167" t="s">
        <v>1820</v>
      </c>
      <c r="AQ167" t="s">
        <v>1878</v>
      </c>
    </row>
    <row r="168" spans="12:43" x14ac:dyDescent="0.25">
      <c r="V168" t="s">
        <v>1764</v>
      </c>
      <c r="AF168" t="s">
        <v>1821</v>
      </c>
      <c r="AQ168" t="s">
        <v>1879</v>
      </c>
    </row>
    <row r="169" spans="12:43" x14ac:dyDescent="0.25">
      <c r="V169" t="s">
        <v>1765</v>
      </c>
      <c r="AF169" t="s">
        <v>1822</v>
      </c>
      <c r="AQ169" t="s">
        <v>1880</v>
      </c>
    </row>
    <row r="170" spans="12:43" x14ac:dyDescent="0.25">
      <c r="L170" t="s">
        <v>233</v>
      </c>
      <c r="V170" t="s">
        <v>1766</v>
      </c>
      <c r="AF170" t="s">
        <v>1823</v>
      </c>
    </row>
    <row r="171" spans="12:43" x14ac:dyDescent="0.25">
      <c r="AQ171" t="s">
        <v>232</v>
      </c>
    </row>
    <row r="172" spans="12:43" x14ac:dyDescent="0.25">
      <c r="L172" t="s">
        <v>234</v>
      </c>
      <c r="V172" t="s">
        <v>232</v>
      </c>
      <c r="AF172" t="s">
        <v>232</v>
      </c>
    </row>
    <row r="173" spans="12:43" x14ac:dyDescent="0.25">
      <c r="L173" t="s">
        <v>235</v>
      </c>
    </row>
    <row r="174" spans="12:43" x14ac:dyDescent="0.25">
      <c r="L174" t="s">
        <v>1704</v>
      </c>
      <c r="AQ174" t="s">
        <v>233</v>
      </c>
    </row>
    <row r="175" spans="12:43" x14ac:dyDescent="0.25">
      <c r="L175" t="s">
        <v>1705</v>
      </c>
      <c r="V175" t="s">
        <v>233</v>
      </c>
      <c r="AF175" t="s">
        <v>233</v>
      </c>
    </row>
    <row r="176" spans="12:43" x14ac:dyDescent="0.25">
      <c r="L176" t="s">
        <v>1706</v>
      </c>
      <c r="AQ176" t="s">
        <v>570</v>
      </c>
    </row>
    <row r="177" spans="12:43" x14ac:dyDescent="0.25">
      <c r="L177" t="s">
        <v>1707</v>
      </c>
      <c r="V177" t="s">
        <v>711</v>
      </c>
      <c r="AF177" t="s">
        <v>570</v>
      </c>
      <c r="AQ177" t="s">
        <v>571</v>
      </c>
    </row>
    <row r="178" spans="12:43" x14ac:dyDescent="0.25">
      <c r="V178" t="s">
        <v>712</v>
      </c>
      <c r="AF178" t="s">
        <v>571</v>
      </c>
      <c r="AQ178" t="s">
        <v>1881</v>
      </c>
    </row>
    <row r="179" spans="12:43" x14ac:dyDescent="0.25">
      <c r="L179" t="s">
        <v>1708</v>
      </c>
      <c r="V179" t="s">
        <v>1767</v>
      </c>
      <c r="AF179" t="s">
        <v>1824</v>
      </c>
      <c r="AQ179" t="s">
        <v>1882</v>
      </c>
    </row>
    <row r="180" spans="12:43" x14ac:dyDescent="0.25">
      <c r="V180" t="s">
        <v>1768</v>
      </c>
      <c r="AF180" t="s">
        <v>1825</v>
      </c>
      <c r="AQ180" t="s">
        <v>1883</v>
      </c>
    </row>
    <row r="181" spans="12:43" x14ac:dyDescent="0.25">
      <c r="L181" t="s">
        <v>67</v>
      </c>
      <c r="V181" t="s">
        <v>1769</v>
      </c>
      <c r="AF181" t="s">
        <v>1826</v>
      </c>
      <c r="AQ181" t="s">
        <v>1884</v>
      </c>
    </row>
    <row r="182" spans="12:43" x14ac:dyDescent="0.25">
      <c r="L182" t="s">
        <v>246</v>
      </c>
      <c r="V182" t="s">
        <v>1770</v>
      </c>
      <c r="AF182" t="s">
        <v>1827</v>
      </c>
    </row>
    <row r="183" spans="12:43" x14ac:dyDescent="0.25">
      <c r="AQ183" t="s">
        <v>1708</v>
      </c>
    </row>
    <row r="184" spans="12:43" x14ac:dyDescent="0.25">
      <c r="L184" t="s">
        <v>67</v>
      </c>
      <c r="V184" t="s">
        <v>1708</v>
      </c>
      <c r="AF184" t="s">
        <v>1708</v>
      </c>
    </row>
    <row r="185" spans="12:43" x14ac:dyDescent="0.25">
      <c r="L185" t="s">
        <v>1709</v>
      </c>
      <c r="AQ185" t="s">
        <v>67</v>
      </c>
    </row>
    <row r="186" spans="12:43" x14ac:dyDescent="0.25">
      <c r="V186" t="s">
        <v>67</v>
      </c>
      <c r="AF186" t="s">
        <v>67</v>
      </c>
      <c r="AQ186" t="s">
        <v>246</v>
      </c>
    </row>
    <row r="187" spans="12:43" x14ac:dyDescent="0.25">
      <c r="L187" t="s">
        <v>67</v>
      </c>
      <c r="V187" t="s">
        <v>246</v>
      </c>
      <c r="AF187" t="s">
        <v>246</v>
      </c>
    </row>
    <row r="188" spans="12:43" x14ac:dyDescent="0.25">
      <c r="L188" t="s">
        <v>1710</v>
      </c>
      <c r="AQ188" t="s">
        <v>67</v>
      </c>
    </row>
    <row r="189" spans="12:43" x14ac:dyDescent="0.25">
      <c r="V189" t="s">
        <v>67</v>
      </c>
      <c r="AF189" t="s">
        <v>67</v>
      </c>
      <c r="AQ189" t="s">
        <v>1885</v>
      </c>
    </row>
    <row r="190" spans="12:43" x14ac:dyDescent="0.25">
      <c r="V190" t="s">
        <v>1771</v>
      </c>
      <c r="AF190" t="s">
        <v>1828</v>
      </c>
    </row>
    <row r="191" spans="12:43" x14ac:dyDescent="0.25">
      <c r="AQ191" t="s">
        <v>67</v>
      </c>
    </row>
    <row r="192" spans="12:43" x14ac:dyDescent="0.25">
      <c r="V192" t="s">
        <v>67</v>
      </c>
      <c r="AF192" t="s">
        <v>67</v>
      </c>
      <c r="AQ192" t="s">
        <v>1886</v>
      </c>
    </row>
    <row r="193" spans="22:32" x14ac:dyDescent="0.25">
      <c r="V193" t="s">
        <v>1772</v>
      </c>
      <c r="AF193" t="s">
        <v>1829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2"/>
  <sheetViews>
    <sheetView workbookViewId="0">
      <selection sqref="A1:XFD12"/>
    </sheetView>
  </sheetViews>
  <sheetFormatPr defaultRowHeight="15" x14ac:dyDescent="0.25"/>
  <cols>
    <col min="1" max="21" width="16.140625" customWidth="1"/>
  </cols>
  <sheetData>
    <row r="1" spans="1:21" s="3" customFormat="1" x14ac:dyDescent="0.25">
      <c r="B1" s="3" t="s">
        <v>963</v>
      </c>
      <c r="L1" s="3" t="s">
        <v>748</v>
      </c>
    </row>
    <row r="2" spans="1:21" s="3" customFormat="1" ht="46.5" customHeight="1" x14ac:dyDescent="0.25">
      <c r="A2" s="3" t="s">
        <v>0</v>
      </c>
      <c r="B2" s="3" t="s">
        <v>964</v>
      </c>
      <c r="C2" s="3" t="s">
        <v>984</v>
      </c>
      <c r="D2" s="3" t="s">
        <v>965</v>
      </c>
      <c r="E2" s="3" t="s">
        <v>985</v>
      </c>
      <c r="F2" s="3" t="s">
        <v>966</v>
      </c>
      <c r="G2" s="3" t="s">
        <v>986</v>
      </c>
      <c r="H2" s="3" t="s">
        <v>967</v>
      </c>
      <c r="I2" s="3" t="s">
        <v>987</v>
      </c>
      <c r="J2" s="3" t="s">
        <v>968</v>
      </c>
      <c r="K2" s="3" t="s">
        <v>988</v>
      </c>
      <c r="L2" s="3" t="s">
        <v>749</v>
      </c>
      <c r="M2" s="3" t="s">
        <v>989</v>
      </c>
      <c r="N2" s="3" t="s">
        <v>751</v>
      </c>
      <c r="O2" s="3" t="s">
        <v>990</v>
      </c>
      <c r="P2" s="3" t="s">
        <v>753</v>
      </c>
      <c r="Q2" s="3" t="s">
        <v>991</v>
      </c>
      <c r="R2" s="3" t="s">
        <v>755</v>
      </c>
      <c r="S2" s="3" t="s">
        <v>992</v>
      </c>
      <c r="T2" s="3" t="s">
        <v>757</v>
      </c>
      <c r="U2" s="3" t="s">
        <v>993</v>
      </c>
    </row>
    <row r="3" spans="1:21" s="2" customFormat="1" ht="15.75" x14ac:dyDescent="0.25">
      <c r="A3" s="2" t="s">
        <v>1</v>
      </c>
      <c r="B3" s="7">
        <v>107</v>
      </c>
      <c r="C3" s="9">
        <v>81</v>
      </c>
      <c r="D3" s="7">
        <v>124</v>
      </c>
      <c r="E3" s="9">
        <v>95</v>
      </c>
      <c r="F3" s="7">
        <v>99</v>
      </c>
      <c r="H3" s="7">
        <v>91</v>
      </c>
      <c r="I3" s="9">
        <v>67</v>
      </c>
      <c r="J3" s="7">
        <v>99</v>
      </c>
      <c r="K3" s="9">
        <v>65</v>
      </c>
      <c r="L3" s="7">
        <v>210</v>
      </c>
      <c r="M3" s="9">
        <v>180</v>
      </c>
      <c r="N3" s="7">
        <v>248</v>
      </c>
      <c r="O3" s="9">
        <v>164</v>
      </c>
      <c r="P3" s="7">
        <v>188</v>
      </c>
      <c r="R3" s="7">
        <v>180</v>
      </c>
      <c r="S3" s="9">
        <v>130</v>
      </c>
      <c r="T3" s="7">
        <v>182</v>
      </c>
      <c r="U3" s="9">
        <v>136</v>
      </c>
    </row>
    <row r="4" spans="1:21" s="2" customFormat="1" ht="15.75" x14ac:dyDescent="0.25">
      <c r="A4" s="2" t="s">
        <v>10</v>
      </c>
      <c r="B4" s="7">
        <v>120</v>
      </c>
      <c r="C4" s="9">
        <v>41</v>
      </c>
      <c r="D4" s="7">
        <v>141</v>
      </c>
      <c r="E4" s="9">
        <v>109</v>
      </c>
      <c r="F4" s="7">
        <v>144</v>
      </c>
      <c r="H4" s="7">
        <v>110</v>
      </c>
      <c r="I4" s="9">
        <v>62</v>
      </c>
      <c r="J4" s="7">
        <v>115</v>
      </c>
      <c r="K4" s="9">
        <v>44</v>
      </c>
      <c r="L4" s="7">
        <v>232</v>
      </c>
      <c r="M4" s="9">
        <v>88</v>
      </c>
      <c r="N4" s="7">
        <v>287</v>
      </c>
      <c r="O4" s="9">
        <v>180</v>
      </c>
      <c r="P4" s="7">
        <v>286</v>
      </c>
      <c r="R4" s="7">
        <v>208</v>
      </c>
      <c r="S4" s="9">
        <v>121</v>
      </c>
      <c r="T4" s="7">
        <v>226</v>
      </c>
      <c r="U4" s="9">
        <v>87</v>
      </c>
    </row>
    <row r="5" spans="1:21" s="2" customFormat="1" ht="15.75" x14ac:dyDescent="0.25">
      <c r="A5" s="2" t="s">
        <v>2</v>
      </c>
      <c r="B5" s="7">
        <v>133</v>
      </c>
      <c r="C5" s="9">
        <v>78</v>
      </c>
      <c r="D5" s="7">
        <v>126</v>
      </c>
      <c r="E5" s="7"/>
      <c r="F5" s="7">
        <v>198</v>
      </c>
      <c r="H5" s="7">
        <v>130</v>
      </c>
      <c r="I5" s="9">
        <v>34</v>
      </c>
      <c r="J5" s="7">
        <v>149</v>
      </c>
      <c r="K5" s="9">
        <v>32</v>
      </c>
      <c r="L5" s="7">
        <v>265</v>
      </c>
      <c r="M5" s="9">
        <v>172</v>
      </c>
      <c r="N5" s="7">
        <v>272</v>
      </c>
      <c r="P5" s="7">
        <v>326</v>
      </c>
      <c r="R5" s="7">
        <v>220</v>
      </c>
      <c r="S5" s="9">
        <v>87</v>
      </c>
      <c r="T5" s="7">
        <v>269</v>
      </c>
      <c r="U5" s="9">
        <v>68</v>
      </c>
    </row>
    <row r="6" spans="1:21" s="2" customFormat="1" ht="15.75" x14ac:dyDescent="0.25">
      <c r="A6" s="2" t="s">
        <v>3</v>
      </c>
      <c r="B6" s="7">
        <v>149</v>
      </c>
      <c r="C6" s="1"/>
      <c r="D6" s="7">
        <v>118</v>
      </c>
      <c r="E6" s="7"/>
      <c r="F6" s="7">
        <v>113</v>
      </c>
      <c r="H6" s="7">
        <v>144</v>
      </c>
      <c r="I6" s="9">
        <v>41</v>
      </c>
      <c r="J6" s="7">
        <v>88</v>
      </c>
      <c r="K6" s="9">
        <v>50</v>
      </c>
      <c r="L6" s="7">
        <v>294</v>
      </c>
      <c r="M6" s="7"/>
      <c r="N6" s="7">
        <v>255</v>
      </c>
      <c r="P6" s="7">
        <v>267</v>
      </c>
      <c r="R6" s="7">
        <v>282</v>
      </c>
      <c r="S6" s="9">
        <v>105</v>
      </c>
      <c r="T6" s="7">
        <v>165</v>
      </c>
      <c r="U6" s="9">
        <v>104</v>
      </c>
    </row>
    <row r="7" spans="1:21" s="2" customFormat="1" ht="15.75" x14ac:dyDescent="0.25">
      <c r="A7" s="2" t="s">
        <v>4</v>
      </c>
      <c r="B7" s="7">
        <v>87</v>
      </c>
      <c r="C7" s="9">
        <v>64</v>
      </c>
      <c r="D7" s="7">
        <v>111</v>
      </c>
      <c r="E7" s="7"/>
      <c r="F7" s="7">
        <v>145</v>
      </c>
      <c r="G7" s="9">
        <v>125</v>
      </c>
      <c r="H7" s="7">
        <v>136</v>
      </c>
      <c r="I7" s="7"/>
      <c r="J7" s="7">
        <v>103</v>
      </c>
      <c r="K7" s="9">
        <v>74</v>
      </c>
      <c r="L7" s="7">
        <v>184</v>
      </c>
      <c r="M7" s="9">
        <v>141</v>
      </c>
      <c r="N7" s="7">
        <v>242</v>
      </c>
      <c r="P7" s="7">
        <v>281</v>
      </c>
      <c r="Q7" s="9">
        <v>210</v>
      </c>
      <c r="R7" s="7">
        <v>261</v>
      </c>
      <c r="S7" s="7"/>
      <c r="T7" s="7">
        <v>218</v>
      </c>
      <c r="U7" s="9">
        <v>160</v>
      </c>
    </row>
    <row r="8" spans="1:21" s="2" customFormat="1" ht="15.75" x14ac:dyDescent="0.25">
      <c r="A8" s="2" t="s">
        <v>5</v>
      </c>
      <c r="B8" s="7">
        <v>131</v>
      </c>
      <c r="C8" s="9">
        <v>91</v>
      </c>
      <c r="D8" s="7">
        <v>120</v>
      </c>
      <c r="E8" s="7"/>
      <c r="F8" s="7">
        <v>132</v>
      </c>
      <c r="H8" s="7">
        <v>113</v>
      </c>
      <c r="I8" s="7"/>
      <c r="J8" s="7">
        <v>167</v>
      </c>
      <c r="K8" s="7"/>
      <c r="L8" s="7">
        <v>283</v>
      </c>
      <c r="M8" s="9">
        <v>199</v>
      </c>
      <c r="N8" s="7">
        <v>277</v>
      </c>
      <c r="P8" s="7">
        <v>242</v>
      </c>
      <c r="R8" s="7">
        <v>246</v>
      </c>
      <c r="S8" s="7"/>
      <c r="T8" s="7">
        <v>304</v>
      </c>
      <c r="U8" s="7"/>
    </row>
    <row r="9" spans="1:21" s="2" customFormat="1" ht="15.75" x14ac:dyDescent="0.25">
      <c r="A9" s="2" t="s">
        <v>6</v>
      </c>
      <c r="B9" s="7">
        <v>111</v>
      </c>
      <c r="C9" s="9">
        <v>100</v>
      </c>
      <c r="D9" s="7">
        <v>89</v>
      </c>
      <c r="E9" s="7"/>
      <c r="F9" s="7">
        <v>151</v>
      </c>
      <c r="H9" s="7">
        <v>163</v>
      </c>
      <c r="I9" s="7"/>
      <c r="J9" s="7">
        <v>98</v>
      </c>
      <c r="K9" s="7"/>
      <c r="L9" s="7">
        <v>236</v>
      </c>
      <c r="M9" s="9">
        <v>192</v>
      </c>
      <c r="N9" s="7">
        <v>198</v>
      </c>
      <c r="P9" s="7">
        <v>301</v>
      </c>
      <c r="R9" s="7">
        <v>305</v>
      </c>
      <c r="S9" s="7"/>
      <c r="T9" s="7">
        <v>187</v>
      </c>
      <c r="U9" s="7"/>
    </row>
    <row r="10" spans="1:21" s="2" customFormat="1" ht="15.75" x14ac:dyDescent="0.25">
      <c r="A10" s="2" t="s">
        <v>7</v>
      </c>
      <c r="B10" s="7">
        <v>115</v>
      </c>
      <c r="C10" s="9">
        <v>54</v>
      </c>
      <c r="D10" s="7">
        <v>95</v>
      </c>
      <c r="E10" s="7"/>
      <c r="F10" s="7">
        <v>165</v>
      </c>
      <c r="H10" s="7">
        <v>124</v>
      </c>
      <c r="I10" s="7"/>
      <c r="J10" s="7">
        <v>128</v>
      </c>
      <c r="K10" s="7"/>
      <c r="L10" s="7">
        <v>251</v>
      </c>
      <c r="M10" s="9">
        <v>107</v>
      </c>
      <c r="N10" s="7">
        <v>181</v>
      </c>
      <c r="P10" s="7">
        <v>311</v>
      </c>
      <c r="R10" s="7">
        <v>267</v>
      </c>
      <c r="S10" s="7"/>
      <c r="T10" s="7">
        <v>216</v>
      </c>
      <c r="U10" s="7"/>
    </row>
    <row r="11" spans="1:21" s="2" customFormat="1" ht="15.75" x14ac:dyDescent="0.25">
      <c r="A11" s="2" t="s">
        <v>8</v>
      </c>
      <c r="B11" s="8">
        <v>136</v>
      </c>
      <c r="C11" s="7"/>
      <c r="D11" s="8">
        <v>105</v>
      </c>
      <c r="E11" s="7"/>
      <c r="F11" s="8">
        <v>155</v>
      </c>
      <c r="H11" s="8">
        <v>164</v>
      </c>
      <c r="I11" s="7"/>
      <c r="J11" s="8">
        <v>147</v>
      </c>
      <c r="K11" s="7"/>
      <c r="L11" s="8">
        <v>267</v>
      </c>
      <c r="M11" s="7"/>
      <c r="N11" s="8">
        <v>196</v>
      </c>
      <c r="P11" s="8">
        <v>297</v>
      </c>
      <c r="R11" s="8">
        <v>310</v>
      </c>
      <c r="S11" s="7"/>
      <c r="T11" s="8">
        <v>304</v>
      </c>
      <c r="U11" s="7"/>
    </row>
    <row r="12" spans="1:21" s="2" customFormat="1" ht="18" customHeight="1" x14ac:dyDescent="0.25">
      <c r="A12" s="2" t="s">
        <v>9</v>
      </c>
      <c r="B12" s="7">
        <v>106</v>
      </c>
      <c r="C12" s="8"/>
      <c r="D12" s="7">
        <v>109</v>
      </c>
      <c r="E12" s="8"/>
      <c r="F12" s="7">
        <v>124</v>
      </c>
      <c r="H12" s="7">
        <v>99</v>
      </c>
      <c r="I12" s="9">
        <v>56</v>
      </c>
      <c r="J12" s="7">
        <v>133</v>
      </c>
      <c r="K12" s="9">
        <v>51</v>
      </c>
      <c r="L12" s="7">
        <v>192</v>
      </c>
      <c r="M12" s="8"/>
      <c r="N12" s="7">
        <v>200</v>
      </c>
      <c r="P12" s="7">
        <v>285</v>
      </c>
      <c r="R12" s="7">
        <v>185</v>
      </c>
      <c r="S12" s="9">
        <v>124</v>
      </c>
      <c r="T12" s="7">
        <v>248</v>
      </c>
      <c r="U12" s="9">
        <v>125</v>
      </c>
    </row>
    <row r="14" spans="1:21" x14ac:dyDescent="0.25">
      <c r="A14" t="s">
        <v>1326</v>
      </c>
      <c r="L14" t="s">
        <v>2041</v>
      </c>
    </row>
    <row r="16" spans="1:21" x14ac:dyDescent="0.25">
      <c r="A16" t="s">
        <v>45</v>
      </c>
      <c r="L16" t="s">
        <v>45</v>
      </c>
    </row>
    <row r="18" spans="1:12" x14ac:dyDescent="0.25">
      <c r="A18" t="s">
        <v>46</v>
      </c>
      <c r="L18" t="s">
        <v>46</v>
      </c>
    </row>
    <row r="19" spans="1:12" x14ac:dyDescent="0.25">
      <c r="A19" t="s">
        <v>47</v>
      </c>
      <c r="L19" t="s">
        <v>47</v>
      </c>
    </row>
    <row r="20" spans="1:12" x14ac:dyDescent="0.25">
      <c r="A20" t="s">
        <v>48</v>
      </c>
      <c r="L20" t="s">
        <v>48</v>
      </c>
    </row>
    <row r="23" spans="1:12" x14ac:dyDescent="0.25">
      <c r="A23" t="s">
        <v>49</v>
      </c>
      <c r="L23" t="s">
        <v>49</v>
      </c>
    </row>
    <row r="25" spans="1:12" x14ac:dyDescent="0.25">
      <c r="A25" t="s">
        <v>414</v>
      </c>
      <c r="L25" t="s">
        <v>414</v>
      </c>
    </row>
    <row r="26" spans="1:12" x14ac:dyDescent="0.25">
      <c r="A26" t="s">
        <v>1887</v>
      </c>
      <c r="L26" t="s">
        <v>2042</v>
      </c>
    </row>
    <row r="27" spans="1:12" x14ac:dyDescent="0.25">
      <c r="A27" t="s">
        <v>1888</v>
      </c>
      <c r="L27" t="s">
        <v>2043</v>
      </c>
    </row>
    <row r="28" spans="1:12" x14ac:dyDescent="0.25">
      <c r="A28" t="s">
        <v>1889</v>
      </c>
      <c r="L28" t="s">
        <v>2044</v>
      </c>
    </row>
    <row r="29" spans="1:12" x14ac:dyDescent="0.25">
      <c r="A29" t="s">
        <v>1890</v>
      </c>
      <c r="L29" t="s">
        <v>2045</v>
      </c>
    </row>
    <row r="30" spans="1:12" x14ac:dyDescent="0.25">
      <c r="A30" t="s">
        <v>1891</v>
      </c>
      <c r="L30" t="s">
        <v>2046</v>
      </c>
    </row>
    <row r="31" spans="1:12" x14ac:dyDescent="0.25">
      <c r="A31" t="s">
        <v>1332</v>
      </c>
      <c r="L31" t="s">
        <v>1491</v>
      </c>
    </row>
    <row r="32" spans="1:12" x14ac:dyDescent="0.25">
      <c r="A32" t="s">
        <v>1892</v>
      </c>
      <c r="L32" t="s">
        <v>2047</v>
      </c>
    </row>
    <row r="33" spans="1:12" x14ac:dyDescent="0.25">
      <c r="A33" t="s">
        <v>1893</v>
      </c>
      <c r="L33" t="s">
        <v>2048</v>
      </c>
    </row>
    <row r="34" spans="1:12" x14ac:dyDescent="0.25">
      <c r="A34" t="s">
        <v>1894</v>
      </c>
      <c r="L34" t="s">
        <v>2049</v>
      </c>
    </row>
    <row r="35" spans="1:12" x14ac:dyDescent="0.25">
      <c r="A35" t="s">
        <v>1895</v>
      </c>
      <c r="L35" t="s">
        <v>2050</v>
      </c>
    </row>
    <row r="37" spans="1:12" x14ac:dyDescent="0.25">
      <c r="A37" t="s">
        <v>1005</v>
      </c>
      <c r="L37" t="s">
        <v>1005</v>
      </c>
    </row>
    <row r="40" spans="1:12" x14ac:dyDescent="0.25">
      <c r="A40" t="s">
        <v>62</v>
      </c>
      <c r="L40" t="s">
        <v>62</v>
      </c>
    </row>
    <row r="42" spans="1:12" x14ac:dyDescent="0.25">
      <c r="A42" t="s">
        <v>63</v>
      </c>
      <c r="L42" t="s">
        <v>63</v>
      </c>
    </row>
    <row r="43" spans="1:12" x14ac:dyDescent="0.25">
      <c r="A43" t="s">
        <v>64</v>
      </c>
      <c r="L43" t="s">
        <v>64</v>
      </c>
    </row>
    <row r="44" spans="1:12" x14ac:dyDescent="0.25">
      <c r="A44" t="s">
        <v>1896</v>
      </c>
      <c r="L44" t="s">
        <v>2051</v>
      </c>
    </row>
    <row r="45" spans="1:12" x14ac:dyDescent="0.25">
      <c r="A45" t="s">
        <v>1897</v>
      </c>
      <c r="L45" t="s">
        <v>2052</v>
      </c>
    </row>
    <row r="47" spans="1:12" x14ac:dyDescent="0.25">
      <c r="A47" t="s">
        <v>1008</v>
      </c>
      <c r="L47" t="s">
        <v>1008</v>
      </c>
    </row>
    <row r="48" spans="1:12" x14ac:dyDescent="0.25">
      <c r="A48" t="s">
        <v>1009</v>
      </c>
      <c r="L48" t="s">
        <v>1009</v>
      </c>
    </row>
    <row r="50" spans="1:12" x14ac:dyDescent="0.25">
      <c r="A50" t="s">
        <v>1339</v>
      </c>
      <c r="L50" t="s">
        <v>1498</v>
      </c>
    </row>
    <row r="52" spans="1:12" x14ac:dyDescent="0.25">
      <c r="A52" t="s">
        <v>45</v>
      </c>
      <c r="L52" t="s">
        <v>45</v>
      </c>
    </row>
    <row r="54" spans="1:12" x14ac:dyDescent="0.25">
      <c r="A54" t="s">
        <v>70</v>
      </c>
      <c r="L54" t="s">
        <v>70</v>
      </c>
    </row>
    <row r="55" spans="1:12" x14ac:dyDescent="0.25">
      <c r="A55" t="s">
        <v>71</v>
      </c>
      <c r="L55" t="s">
        <v>71</v>
      </c>
    </row>
    <row r="56" spans="1:12" x14ac:dyDescent="0.25">
      <c r="A56" t="s">
        <v>48</v>
      </c>
      <c r="L56" t="s">
        <v>48</v>
      </c>
    </row>
    <row r="57" spans="1:12" x14ac:dyDescent="0.25">
      <c r="A57" t="s">
        <v>1011</v>
      </c>
      <c r="L57" t="s">
        <v>1011</v>
      </c>
    </row>
    <row r="59" spans="1:12" x14ac:dyDescent="0.25">
      <c r="A59" t="s">
        <v>72</v>
      </c>
      <c r="L59" t="s">
        <v>72</v>
      </c>
    </row>
    <row r="62" spans="1:12" x14ac:dyDescent="0.25">
      <c r="A62" t="s">
        <v>73</v>
      </c>
      <c r="L62" t="s">
        <v>73</v>
      </c>
    </row>
    <row r="64" spans="1:12" x14ac:dyDescent="0.25">
      <c r="A64" t="s">
        <v>74</v>
      </c>
      <c r="L64" t="s">
        <v>74</v>
      </c>
    </row>
    <row r="65" spans="1:12" x14ac:dyDescent="0.25">
      <c r="A65" t="s">
        <v>1340</v>
      </c>
      <c r="L65" t="s">
        <v>1499</v>
      </c>
    </row>
    <row r="66" spans="1:12" x14ac:dyDescent="0.25">
      <c r="A66" t="s">
        <v>1341</v>
      </c>
      <c r="L66" t="s">
        <v>1500</v>
      </c>
    </row>
    <row r="69" spans="1:12" x14ac:dyDescent="0.25">
      <c r="A69" t="s">
        <v>77</v>
      </c>
      <c r="L69" t="s">
        <v>77</v>
      </c>
    </row>
    <row r="71" spans="1:12" x14ac:dyDescent="0.25">
      <c r="A71" t="s">
        <v>78</v>
      </c>
      <c r="L71" t="s">
        <v>78</v>
      </c>
    </row>
    <row r="72" spans="1:12" x14ac:dyDescent="0.25">
      <c r="A72" t="s">
        <v>1898</v>
      </c>
      <c r="L72" t="s">
        <v>2053</v>
      </c>
    </row>
    <row r="73" spans="1:12" x14ac:dyDescent="0.25">
      <c r="A73" t="s">
        <v>1899</v>
      </c>
      <c r="L73" t="s">
        <v>2054</v>
      </c>
    </row>
    <row r="74" spans="1:12" x14ac:dyDescent="0.25">
      <c r="A74" t="s">
        <v>1900</v>
      </c>
      <c r="L74" t="s">
        <v>2055</v>
      </c>
    </row>
    <row r="77" spans="1:12" x14ac:dyDescent="0.25">
      <c r="A77" t="s">
        <v>82</v>
      </c>
      <c r="L77" t="s">
        <v>82</v>
      </c>
    </row>
    <row r="79" spans="1:12" x14ac:dyDescent="0.25">
      <c r="A79" t="s">
        <v>83</v>
      </c>
      <c r="L79" t="s">
        <v>83</v>
      </c>
    </row>
    <row r="80" spans="1:12" x14ac:dyDescent="0.25">
      <c r="A80" t="s">
        <v>1901</v>
      </c>
      <c r="L80" t="s">
        <v>2056</v>
      </c>
    </row>
    <row r="83" spans="1:12" x14ac:dyDescent="0.25">
      <c r="A83" t="s">
        <v>85</v>
      </c>
      <c r="L83" t="s">
        <v>85</v>
      </c>
    </row>
    <row r="85" spans="1:12" x14ac:dyDescent="0.25">
      <c r="A85" t="s">
        <v>435</v>
      </c>
      <c r="L85" t="s">
        <v>435</v>
      </c>
    </row>
    <row r="86" spans="1:12" x14ac:dyDescent="0.25">
      <c r="A86" t="s">
        <v>1902</v>
      </c>
      <c r="L86" t="s">
        <v>2057</v>
      </c>
    </row>
    <row r="87" spans="1:12" x14ac:dyDescent="0.25">
      <c r="A87" t="s">
        <v>1903</v>
      </c>
      <c r="L87" t="s">
        <v>2058</v>
      </c>
    </row>
    <row r="88" spans="1:12" x14ac:dyDescent="0.25">
      <c r="A88" t="s">
        <v>1904</v>
      </c>
      <c r="L88" t="s">
        <v>2059</v>
      </c>
    </row>
    <row r="89" spans="1:12" x14ac:dyDescent="0.25">
      <c r="A89" t="s">
        <v>1905</v>
      </c>
      <c r="L89" t="s">
        <v>2060</v>
      </c>
    </row>
    <row r="90" spans="1:12" x14ac:dyDescent="0.25">
      <c r="A90" t="s">
        <v>1906</v>
      </c>
      <c r="L90" t="s">
        <v>2061</v>
      </c>
    </row>
    <row r="91" spans="1:12" x14ac:dyDescent="0.25">
      <c r="A91" t="s">
        <v>1907</v>
      </c>
      <c r="L91" t="s">
        <v>2062</v>
      </c>
    </row>
    <row r="92" spans="1:12" x14ac:dyDescent="0.25">
      <c r="A92" t="s">
        <v>1908</v>
      </c>
      <c r="L92" t="s">
        <v>2063</v>
      </c>
    </row>
    <row r="93" spans="1:12" x14ac:dyDescent="0.25">
      <c r="A93" t="s">
        <v>1909</v>
      </c>
      <c r="L93" t="s">
        <v>2064</v>
      </c>
    </row>
    <row r="94" spans="1:12" x14ac:dyDescent="0.25">
      <c r="A94" t="s">
        <v>1910</v>
      </c>
      <c r="L94" t="s">
        <v>2065</v>
      </c>
    </row>
    <row r="95" spans="1:12" x14ac:dyDescent="0.25">
      <c r="A95" t="s">
        <v>1911</v>
      </c>
      <c r="L95" t="s">
        <v>2066</v>
      </c>
    </row>
    <row r="97" spans="1:12" x14ac:dyDescent="0.25">
      <c r="A97" t="s">
        <v>1912</v>
      </c>
      <c r="L97" t="s">
        <v>2067</v>
      </c>
    </row>
    <row r="99" spans="1:12" x14ac:dyDescent="0.25">
      <c r="A99" t="s">
        <v>67</v>
      </c>
      <c r="L99" t="s">
        <v>67</v>
      </c>
    </row>
    <row r="100" spans="1:12" x14ac:dyDescent="0.25">
      <c r="A100" t="s">
        <v>98</v>
      </c>
      <c r="L100" t="s">
        <v>98</v>
      </c>
    </row>
    <row r="102" spans="1:12" x14ac:dyDescent="0.25">
      <c r="A102" t="s">
        <v>99</v>
      </c>
      <c r="L102" t="s">
        <v>99</v>
      </c>
    </row>
    <row r="104" spans="1:12" x14ac:dyDescent="0.25">
      <c r="A104" t="s">
        <v>447</v>
      </c>
      <c r="L104" t="s">
        <v>447</v>
      </c>
    </row>
    <row r="105" spans="1:12" x14ac:dyDescent="0.25">
      <c r="A105" t="s">
        <v>1913</v>
      </c>
      <c r="L105" t="s">
        <v>2068</v>
      </c>
    </row>
    <row r="106" spans="1:12" x14ac:dyDescent="0.25">
      <c r="A106" t="s">
        <v>1914</v>
      </c>
      <c r="L106" t="s">
        <v>2069</v>
      </c>
    </row>
    <row r="107" spans="1:12" x14ac:dyDescent="0.25">
      <c r="A107" t="s">
        <v>1915</v>
      </c>
      <c r="L107" t="s">
        <v>2070</v>
      </c>
    </row>
    <row r="108" spans="1:12" x14ac:dyDescent="0.25">
      <c r="A108" t="s">
        <v>1916</v>
      </c>
      <c r="L108" t="s">
        <v>2071</v>
      </c>
    </row>
    <row r="109" spans="1:12" x14ac:dyDescent="0.25">
      <c r="A109" t="s">
        <v>1917</v>
      </c>
      <c r="L109" t="s">
        <v>2072</v>
      </c>
    </row>
    <row r="110" spans="1:12" x14ac:dyDescent="0.25">
      <c r="A110" t="s">
        <v>1918</v>
      </c>
      <c r="L110" t="s">
        <v>2073</v>
      </c>
    </row>
    <row r="111" spans="1:12" x14ac:dyDescent="0.25">
      <c r="A111" t="s">
        <v>1919</v>
      </c>
      <c r="L111" t="s">
        <v>2074</v>
      </c>
    </row>
    <row r="112" spans="1:12" x14ac:dyDescent="0.25">
      <c r="A112" t="s">
        <v>1920</v>
      </c>
      <c r="L112" t="s">
        <v>2075</v>
      </c>
    </row>
    <row r="113" spans="1:12" x14ac:dyDescent="0.25">
      <c r="A113" t="s">
        <v>1921</v>
      </c>
      <c r="L113" t="s">
        <v>2076</v>
      </c>
    </row>
    <row r="114" spans="1:12" x14ac:dyDescent="0.25">
      <c r="A114" t="s">
        <v>1922</v>
      </c>
      <c r="L114" t="s">
        <v>2077</v>
      </c>
    </row>
    <row r="116" spans="1:12" x14ac:dyDescent="0.25">
      <c r="A116" t="s">
        <v>111</v>
      </c>
      <c r="L116" t="s">
        <v>111</v>
      </c>
    </row>
    <row r="119" spans="1:12" x14ac:dyDescent="0.25">
      <c r="A119" t="s">
        <v>112</v>
      </c>
      <c r="L119" t="s">
        <v>112</v>
      </c>
    </row>
    <row r="121" spans="1:12" x14ac:dyDescent="0.25">
      <c r="A121" t="s">
        <v>1041</v>
      </c>
      <c r="L121" t="s">
        <v>1041</v>
      </c>
    </row>
    <row r="122" spans="1:12" x14ac:dyDescent="0.25">
      <c r="A122" t="s">
        <v>1042</v>
      </c>
      <c r="L122" t="s">
        <v>1042</v>
      </c>
    </row>
    <row r="123" spans="1:12" x14ac:dyDescent="0.25">
      <c r="A123" t="s">
        <v>1923</v>
      </c>
      <c r="L123" t="s">
        <v>2078</v>
      </c>
    </row>
    <row r="124" spans="1:12" x14ac:dyDescent="0.25">
      <c r="A124" t="s">
        <v>1924</v>
      </c>
      <c r="L124" t="s">
        <v>2079</v>
      </c>
    </row>
    <row r="125" spans="1:12" x14ac:dyDescent="0.25">
      <c r="A125" t="s">
        <v>1925</v>
      </c>
      <c r="L125" t="s">
        <v>2080</v>
      </c>
    </row>
    <row r="126" spans="1:12" x14ac:dyDescent="0.25">
      <c r="A126" t="s">
        <v>1926</v>
      </c>
      <c r="L126" t="s">
        <v>2081</v>
      </c>
    </row>
    <row r="127" spans="1:12" x14ac:dyDescent="0.25">
      <c r="A127" t="s">
        <v>1927</v>
      </c>
      <c r="L127" t="s">
        <v>2082</v>
      </c>
    </row>
    <row r="128" spans="1:12" x14ac:dyDescent="0.25">
      <c r="A128" t="s">
        <v>1928</v>
      </c>
      <c r="L128" t="s">
        <v>2083</v>
      </c>
    </row>
    <row r="129" spans="1:12" x14ac:dyDescent="0.25">
      <c r="A129" t="s">
        <v>1929</v>
      </c>
      <c r="L129" t="s">
        <v>2084</v>
      </c>
    </row>
    <row r="130" spans="1:12" x14ac:dyDescent="0.25">
      <c r="A130" t="s">
        <v>1930</v>
      </c>
      <c r="L130" t="s">
        <v>2085</v>
      </c>
    </row>
    <row r="131" spans="1:12" x14ac:dyDescent="0.25">
      <c r="A131" t="s">
        <v>1931</v>
      </c>
      <c r="L131" t="s">
        <v>2086</v>
      </c>
    </row>
    <row r="132" spans="1:12" x14ac:dyDescent="0.25">
      <c r="A132" t="s">
        <v>1932</v>
      </c>
      <c r="L132" t="s">
        <v>2087</v>
      </c>
    </row>
    <row r="133" spans="1:12" x14ac:dyDescent="0.25">
      <c r="A133" t="s">
        <v>1933</v>
      </c>
      <c r="L133" t="s">
        <v>2088</v>
      </c>
    </row>
    <row r="134" spans="1:12" x14ac:dyDescent="0.25">
      <c r="A134" t="s">
        <v>1934</v>
      </c>
      <c r="L134" t="s">
        <v>2089</v>
      </c>
    </row>
    <row r="135" spans="1:12" x14ac:dyDescent="0.25">
      <c r="A135" t="s">
        <v>1935</v>
      </c>
      <c r="L135" t="s">
        <v>2090</v>
      </c>
    </row>
    <row r="136" spans="1:12" x14ac:dyDescent="0.25">
      <c r="A136" t="s">
        <v>1936</v>
      </c>
      <c r="L136" t="s">
        <v>2091</v>
      </c>
    </row>
    <row r="137" spans="1:12" x14ac:dyDescent="0.25">
      <c r="A137" t="s">
        <v>1937</v>
      </c>
      <c r="L137" t="s">
        <v>2092</v>
      </c>
    </row>
    <row r="138" spans="1:12" x14ac:dyDescent="0.25">
      <c r="A138" t="s">
        <v>1938</v>
      </c>
      <c r="L138" t="s">
        <v>2093</v>
      </c>
    </row>
    <row r="139" spans="1:12" x14ac:dyDescent="0.25">
      <c r="A139" t="s">
        <v>1939</v>
      </c>
      <c r="L139" t="s">
        <v>2094</v>
      </c>
    </row>
    <row r="140" spans="1:12" x14ac:dyDescent="0.25">
      <c r="A140" t="s">
        <v>1940</v>
      </c>
      <c r="L140" t="s">
        <v>2095</v>
      </c>
    </row>
    <row r="141" spans="1:12" x14ac:dyDescent="0.25">
      <c r="A141" t="s">
        <v>1941</v>
      </c>
      <c r="L141" t="s">
        <v>2096</v>
      </c>
    </row>
    <row r="142" spans="1:12" x14ac:dyDescent="0.25">
      <c r="A142" t="s">
        <v>1942</v>
      </c>
      <c r="L142" t="s">
        <v>2097</v>
      </c>
    </row>
    <row r="143" spans="1:12" x14ac:dyDescent="0.25">
      <c r="A143" t="s">
        <v>1943</v>
      </c>
      <c r="L143" t="s">
        <v>2098</v>
      </c>
    </row>
    <row r="144" spans="1:12" x14ac:dyDescent="0.25">
      <c r="A144" t="s">
        <v>1944</v>
      </c>
      <c r="L144" t="s">
        <v>2099</v>
      </c>
    </row>
    <row r="145" spans="1:12" x14ac:dyDescent="0.25">
      <c r="A145" t="s">
        <v>1945</v>
      </c>
      <c r="L145" t="s">
        <v>2100</v>
      </c>
    </row>
    <row r="146" spans="1:12" x14ac:dyDescent="0.25">
      <c r="A146" t="s">
        <v>1946</v>
      </c>
      <c r="L146" t="s">
        <v>2101</v>
      </c>
    </row>
    <row r="147" spans="1:12" x14ac:dyDescent="0.25">
      <c r="A147" t="s">
        <v>1947</v>
      </c>
      <c r="L147" t="s">
        <v>2102</v>
      </c>
    </row>
    <row r="148" spans="1:12" x14ac:dyDescent="0.25">
      <c r="A148" t="s">
        <v>1948</v>
      </c>
      <c r="L148" t="s">
        <v>2103</v>
      </c>
    </row>
    <row r="149" spans="1:12" x14ac:dyDescent="0.25">
      <c r="A149" t="s">
        <v>1949</v>
      </c>
      <c r="L149" t="s">
        <v>2104</v>
      </c>
    </row>
    <row r="150" spans="1:12" x14ac:dyDescent="0.25">
      <c r="A150" t="s">
        <v>1950</v>
      </c>
      <c r="L150" t="s">
        <v>2105</v>
      </c>
    </row>
    <row r="151" spans="1:12" x14ac:dyDescent="0.25">
      <c r="A151" t="s">
        <v>1951</v>
      </c>
      <c r="L151" t="s">
        <v>2106</v>
      </c>
    </row>
    <row r="152" spans="1:12" x14ac:dyDescent="0.25">
      <c r="A152" t="s">
        <v>1952</v>
      </c>
      <c r="L152" t="s">
        <v>2107</v>
      </c>
    </row>
    <row r="153" spans="1:12" x14ac:dyDescent="0.25">
      <c r="A153" t="s">
        <v>1953</v>
      </c>
      <c r="L153" t="s">
        <v>2108</v>
      </c>
    </row>
    <row r="154" spans="1:12" x14ac:dyDescent="0.25">
      <c r="A154" t="s">
        <v>1954</v>
      </c>
      <c r="L154" t="s">
        <v>2109</v>
      </c>
    </row>
    <row r="155" spans="1:12" x14ac:dyDescent="0.25">
      <c r="A155" t="s">
        <v>1955</v>
      </c>
      <c r="L155" t="s">
        <v>2110</v>
      </c>
    </row>
    <row r="156" spans="1:12" x14ac:dyDescent="0.25">
      <c r="A156" t="s">
        <v>1956</v>
      </c>
      <c r="L156" t="s">
        <v>2111</v>
      </c>
    </row>
    <row r="157" spans="1:12" x14ac:dyDescent="0.25">
      <c r="A157" t="s">
        <v>1957</v>
      </c>
      <c r="L157" t="s">
        <v>2112</v>
      </c>
    </row>
    <row r="158" spans="1:12" x14ac:dyDescent="0.25">
      <c r="A158" t="s">
        <v>1958</v>
      </c>
      <c r="L158" t="s">
        <v>2113</v>
      </c>
    </row>
    <row r="159" spans="1:12" x14ac:dyDescent="0.25">
      <c r="A159" t="s">
        <v>1959</v>
      </c>
      <c r="L159" t="s">
        <v>2114</v>
      </c>
    </row>
    <row r="160" spans="1:12" x14ac:dyDescent="0.25">
      <c r="A160" t="s">
        <v>1960</v>
      </c>
      <c r="L160" t="s">
        <v>2115</v>
      </c>
    </row>
    <row r="161" spans="1:12" x14ac:dyDescent="0.25">
      <c r="A161" t="s">
        <v>1961</v>
      </c>
      <c r="L161" t="s">
        <v>2116</v>
      </c>
    </row>
    <row r="162" spans="1:12" x14ac:dyDescent="0.25">
      <c r="A162" t="s">
        <v>1962</v>
      </c>
      <c r="L162" t="s">
        <v>2117</v>
      </c>
    </row>
    <row r="163" spans="1:12" x14ac:dyDescent="0.25">
      <c r="A163" t="s">
        <v>1963</v>
      </c>
      <c r="L163" t="s">
        <v>2118</v>
      </c>
    </row>
    <row r="164" spans="1:12" x14ac:dyDescent="0.25">
      <c r="A164" t="s">
        <v>1964</v>
      </c>
      <c r="L164" t="s">
        <v>2119</v>
      </c>
    </row>
    <row r="165" spans="1:12" x14ac:dyDescent="0.25">
      <c r="A165" t="s">
        <v>1965</v>
      </c>
      <c r="L165" t="s">
        <v>2120</v>
      </c>
    </row>
    <row r="166" spans="1:12" x14ac:dyDescent="0.25">
      <c r="A166" t="s">
        <v>1966</v>
      </c>
      <c r="L166" t="s">
        <v>2121</v>
      </c>
    </row>
    <row r="167" spans="1:12" x14ac:dyDescent="0.25">
      <c r="A167" t="s">
        <v>1967</v>
      </c>
      <c r="L167" t="s">
        <v>2122</v>
      </c>
    </row>
    <row r="169" spans="1:12" x14ac:dyDescent="0.25">
      <c r="A169" t="s">
        <v>1088</v>
      </c>
      <c r="L169" t="s">
        <v>1088</v>
      </c>
    </row>
    <row r="171" spans="1:12" x14ac:dyDescent="0.25">
      <c r="A171" t="s">
        <v>67</v>
      </c>
      <c r="L171" t="s">
        <v>67</v>
      </c>
    </row>
    <row r="172" spans="1:12" x14ac:dyDescent="0.25">
      <c r="A172" t="s">
        <v>161</v>
      </c>
      <c r="L172" t="s">
        <v>161</v>
      </c>
    </row>
    <row r="174" spans="1:12" x14ac:dyDescent="0.25">
      <c r="A174" t="s">
        <v>67</v>
      </c>
      <c r="L174" t="s">
        <v>67</v>
      </c>
    </row>
    <row r="175" spans="1:12" x14ac:dyDescent="0.25">
      <c r="A175" t="s">
        <v>162</v>
      </c>
      <c r="L175" t="s">
        <v>162</v>
      </c>
    </row>
    <row r="177" spans="1:12" x14ac:dyDescent="0.25">
      <c r="A177" t="s">
        <v>163</v>
      </c>
      <c r="L177" t="s">
        <v>163</v>
      </c>
    </row>
    <row r="179" spans="1:12" x14ac:dyDescent="0.25">
      <c r="A179" t="s">
        <v>447</v>
      </c>
      <c r="L179" t="s">
        <v>447</v>
      </c>
    </row>
    <row r="180" spans="1:12" x14ac:dyDescent="0.25">
      <c r="A180" t="s">
        <v>1913</v>
      </c>
      <c r="L180" t="s">
        <v>2068</v>
      </c>
    </row>
    <row r="181" spans="1:12" x14ac:dyDescent="0.25">
      <c r="A181" t="s">
        <v>1968</v>
      </c>
      <c r="L181" t="s">
        <v>2069</v>
      </c>
    </row>
    <row r="182" spans="1:12" x14ac:dyDescent="0.25">
      <c r="A182" t="s">
        <v>1969</v>
      </c>
      <c r="L182" t="s">
        <v>2123</v>
      </c>
    </row>
    <row r="183" spans="1:12" x14ac:dyDescent="0.25">
      <c r="A183" t="s">
        <v>1970</v>
      </c>
      <c r="L183" t="s">
        <v>2124</v>
      </c>
    </row>
    <row r="184" spans="1:12" x14ac:dyDescent="0.25">
      <c r="A184" t="s">
        <v>1971</v>
      </c>
      <c r="L184" t="s">
        <v>2125</v>
      </c>
    </row>
    <row r="185" spans="1:12" x14ac:dyDescent="0.25">
      <c r="A185" t="s">
        <v>1972</v>
      </c>
      <c r="L185" t="s">
        <v>2126</v>
      </c>
    </row>
    <row r="186" spans="1:12" x14ac:dyDescent="0.25">
      <c r="A186" t="s">
        <v>1973</v>
      </c>
      <c r="L186" t="s">
        <v>2127</v>
      </c>
    </row>
    <row r="187" spans="1:12" x14ac:dyDescent="0.25">
      <c r="A187" t="s">
        <v>1974</v>
      </c>
      <c r="L187" t="s">
        <v>2128</v>
      </c>
    </row>
    <row r="188" spans="1:12" x14ac:dyDescent="0.25">
      <c r="A188" t="s">
        <v>1975</v>
      </c>
      <c r="L188" t="s">
        <v>2129</v>
      </c>
    </row>
    <row r="189" spans="1:12" x14ac:dyDescent="0.25">
      <c r="A189" t="s">
        <v>1976</v>
      </c>
      <c r="L189" t="s">
        <v>2130</v>
      </c>
    </row>
    <row r="191" spans="1:12" x14ac:dyDescent="0.25">
      <c r="A191" t="s">
        <v>111</v>
      </c>
      <c r="L191" t="s">
        <v>111</v>
      </c>
    </row>
    <row r="194" spans="1:12" x14ac:dyDescent="0.25">
      <c r="A194" t="s">
        <v>171</v>
      </c>
      <c r="L194" t="s">
        <v>171</v>
      </c>
    </row>
    <row r="196" spans="1:12" x14ac:dyDescent="0.25">
      <c r="A196" t="s">
        <v>1041</v>
      </c>
      <c r="L196" t="s">
        <v>458</v>
      </c>
    </row>
    <row r="197" spans="1:12" x14ac:dyDescent="0.25">
      <c r="A197" t="s">
        <v>1042</v>
      </c>
      <c r="L197" t="s">
        <v>459</v>
      </c>
    </row>
    <row r="198" spans="1:12" x14ac:dyDescent="0.25">
      <c r="A198" t="s">
        <v>1977</v>
      </c>
      <c r="L198" t="s">
        <v>2131</v>
      </c>
    </row>
    <row r="199" spans="1:12" x14ac:dyDescent="0.25">
      <c r="A199" t="s">
        <v>1978</v>
      </c>
      <c r="L199" t="s">
        <v>2132</v>
      </c>
    </row>
    <row r="200" spans="1:12" x14ac:dyDescent="0.25">
      <c r="A200" t="s">
        <v>1979</v>
      </c>
      <c r="L200" t="s">
        <v>2133</v>
      </c>
    </row>
    <row r="201" spans="1:12" x14ac:dyDescent="0.25">
      <c r="A201" t="s">
        <v>1980</v>
      </c>
      <c r="L201" t="s">
        <v>2134</v>
      </c>
    </row>
    <row r="202" spans="1:12" x14ac:dyDescent="0.25">
      <c r="A202" t="s">
        <v>1981</v>
      </c>
      <c r="L202" t="s">
        <v>2135</v>
      </c>
    </row>
    <row r="203" spans="1:12" x14ac:dyDescent="0.25">
      <c r="A203" t="s">
        <v>1982</v>
      </c>
      <c r="L203" t="s">
        <v>2136</v>
      </c>
    </row>
    <row r="204" spans="1:12" x14ac:dyDescent="0.25">
      <c r="A204" t="s">
        <v>1983</v>
      </c>
      <c r="L204" t="s">
        <v>2137</v>
      </c>
    </row>
    <row r="205" spans="1:12" x14ac:dyDescent="0.25">
      <c r="A205" t="s">
        <v>1984</v>
      </c>
      <c r="L205" t="s">
        <v>2138</v>
      </c>
    </row>
    <row r="206" spans="1:12" x14ac:dyDescent="0.25">
      <c r="A206" t="s">
        <v>1985</v>
      </c>
      <c r="L206" t="s">
        <v>2139</v>
      </c>
    </row>
    <row r="207" spans="1:12" x14ac:dyDescent="0.25">
      <c r="A207" t="s">
        <v>1986</v>
      </c>
      <c r="L207" t="s">
        <v>2140</v>
      </c>
    </row>
    <row r="208" spans="1:12" x14ac:dyDescent="0.25">
      <c r="A208" t="s">
        <v>1987</v>
      </c>
      <c r="L208" t="s">
        <v>2141</v>
      </c>
    </row>
    <row r="209" spans="1:12" x14ac:dyDescent="0.25">
      <c r="A209" t="s">
        <v>1988</v>
      </c>
      <c r="L209" t="s">
        <v>2142</v>
      </c>
    </row>
    <row r="210" spans="1:12" x14ac:dyDescent="0.25">
      <c r="A210" t="s">
        <v>1989</v>
      </c>
      <c r="L210" t="s">
        <v>2143</v>
      </c>
    </row>
    <row r="211" spans="1:12" x14ac:dyDescent="0.25">
      <c r="A211" t="s">
        <v>1990</v>
      </c>
      <c r="L211" t="s">
        <v>2144</v>
      </c>
    </row>
    <row r="212" spans="1:12" x14ac:dyDescent="0.25">
      <c r="A212" t="s">
        <v>1991</v>
      </c>
      <c r="L212" t="s">
        <v>2145</v>
      </c>
    </row>
    <row r="213" spans="1:12" x14ac:dyDescent="0.25">
      <c r="A213" t="s">
        <v>1992</v>
      </c>
      <c r="L213" t="s">
        <v>2146</v>
      </c>
    </row>
    <row r="214" spans="1:12" x14ac:dyDescent="0.25">
      <c r="A214" t="s">
        <v>1993</v>
      </c>
      <c r="L214" t="s">
        <v>2147</v>
      </c>
    </row>
    <row r="215" spans="1:12" x14ac:dyDescent="0.25">
      <c r="A215" t="s">
        <v>1994</v>
      </c>
      <c r="L215" t="s">
        <v>2148</v>
      </c>
    </row>
    <row r="216" spans="1:12" x14ac:dyDescent="0.25">
      <c r="A216" t="s">
        <v>1995</v>
      </c>
      <c r="L216" t="s">
        <v>2149</v>
      </c>
    </row>
    <row r="217" spans="1:12" x14ac:dyDescent="0.25">
      <c r="A217" t="s">
        <v>1996</v>
      </c>
      <c r="L217" t="s">
        <v>2150</v>
      </c>
    </row>
    <row r="218" spans="1:12" x14ac:dyDescent="0.25">
      <c r="A218" t="s">
        <v>1997</v>
      </c>
      <c r="L218" t="s">
        <v>2151</v>
      </c>
    </row>
    <row r="219" spans="1:12" x14ac:dyDescent="0.25">
      <c r="A219" t="s">
        <v>1998</v>
      </c>
      <c r="L219" t="s">
        <v>2152</v>
      </c>
    </row>
    <row r="220" spans="1:12" x14ac:dyDescent="0.25">
      <c r="A220" t="s">
        <v>1999</v>
      </c>
      <c r="L220" t="s">
        <v>2153</v>
      </c>
    </row>
    <row r="221" spans="1:12" x14ac:dyDescent="0.25">
      <c r="A221" t="s">
        <v>2000</v>
      </c>
      <c r="L221" t="s">
        <v>2154</v>
      </c>
    </row>
    <row r="222" spans="1:12" x14ac:dyDescent="0.25">
      <c r="A222" t="s">
        <v>2001</v>
      </c>
      <c r="L222" t="s">
        <v>2155</v>
      </c>
    </row>
    <row r="223" spans="1:12" x14ac:dyDescent="0.25">
      <c r="A223" t="s">
        <v>2002</v>
      </c>
      <c r="L223" t="s">
        <v>2156</v>
      </c>
    </row>
    <row r="224" spans="1:12" x14ac:dyDescent="0.25">
      <c r="A224" t="s">
        <v>2003</v>
      </c>
      <c r="L224" t="s">
        <v>2157</v>
      </c>
    </row>
    <row r="225" spans="1:12" x14ac:dyDescent="0.25">
      <c r="A225" t="s">
        <v>2004</v>
      </c>
      <c r="L225" t="s">
        <v>2158</v>
      </c>
    </row>
    <row r="226" spans="1:12" x14ac:dyDescent="0.25">
      <c r="A226" t="s">
        <v>2005</v>
      </c>
      <c r="L226" t="s">
        <v>2159</v>
      </c>
    </row>
    <row r="227" spans="1:12" x14ac:dyDescent="0.25">
      <c r="A227" t="s">
        <v>2006</v>
      </c>
      <c r="L227" t="s">
        <v>2160</v>
      </c>
    </row>
    <row r="228" spans="1:12" x14ac:dyDescent="0.25">
      <c r="A228" t="s">
        <v>2007</v>
      </c>
      <c r="L228" t="s">
        <v>2161</v>
      </c>
    </row>
    <row r="229" spans="1:12" x14ac:dyDescent="0.25">
      <c r="A229" t="s">
        <v>2008</v>
      </c>
      <c r="L229" t="s">
        <v>2162</v>
      </c>
    </row>
    <row r="230" spans="1:12" x14ac:dyDescent="0.25">
      <c r="A230" t="s">
        <v>2009</v>
      </c>
      <c r="L230" t="s">
        <v>2163</v>
      </c>
    </row>
    <row r="231" spans="1:12" x14ac:dyDescent="0.25">
      <c r="A231" t="s">
        <v>2010</v>
      </c>
      <c r="L231" t="s">
        <v>2164</v>
      </c>
    </row>
    <row r="232" spans="1:12" x14ac:dyDescent="0.25">
      <c r="A232" t="s">
        <v>2011</v>
      </c>
      <c r="L232" t="s">
        <v>2165</v>
      </c>
    </row>
    <row r="233" spans="1:12" x14ac:dyDescent="0.25">
      <c r="A233" t="s">
        <v>2012</v>
      </c>
      <c r="L233" t="s">
        <v>2166</v>
      </c>
    </row>
    <row r="234" spans="1:12" x14ac:dyDescent="0.25">
      <c r="A234" t="s">
        <v>2013</v>
      </c>
      <c r="L234" t="s">
        <v>2167</v>
      </c>
    </row>
    <row r="235" spans="1:12" x14ac:dyDescent="0.25">
      <c r="A235" t="s">
        <v>2014</v>
      </c>
      <c r="L235" t="s">
        <v>2168</v>
      </c>
    </row>
    <row r="236" spans="1:12" x14ac:dyDescent="0.25">
      <c r="A236" t="s">
        <v>2015</v>
      </c>
      <c r="L236" t="s">
        <v>2169</v>
      </c>
    </row>
    <row r="237" spans="1:12" x14ac:dyDescent="0.25">
      <c r="A237" t="s">
        <v>2016</v>
      </c>
      <c r="L237" t="s">
        <v>2170</v>
      </c>
    </row>
    <row r="238" spans="1:12" x14ac:dyDescent="0.25">
      <c r="A238" t="s">
        <v>2017</v>
      </c>
      <c r="L238" t="s">
        <v>2171</v>
      </c>
    </row>
    <row r="239" spans="1:12" x14ac:dyDescent="0.25">
      <c r="A239" t="s">
        <v>2018</v>
      </c>
      <c r="L239" t="s">
        <v>2172</v>
      </c>
    </row>
    <row r="240" spans="1:12" x14ac:dyDescent="0.25">
      <c r="A240" t="s">
        <v>2019</v>
      </c>
      <c r="L240" t="s">
        <v>2173</v>
      </c>
    </row>
    <row r="241" spans="1:12" x14ac:dyDescent="0.25">
      <c r="A241" t="s">
        <v>2020</v>
      </c>
      <c r="L241" t="s">
        <v>2174</v>
      </c>
    </row>
    <row r="242" spans="1:12" x14ac:dyDescent="0.25">
      <c r="A242" t="s">
        <v>2021</v>
      </c>
      <c r="L242" t="s">
        <v>2175</v>
      </c>
    </row>
    <row r="244" spans="1:12" x14ac:dyDescent="0.25">
      <c r="A244" t="s">
        <v>1143</v>
      </c>
      <c r="L244" t="s">
        <v>1143</v>
      </c>
    </row>
    <row r="246" spans="1:12" x14ac:dyDescent="0.25">
      <c r="A246" t="s">
        <v>67</v>
      </c>
      <c r="L246" t="s">
        <v>67</v>
      </c>
    </row>
    <row r="247" spans="1:12" x14ac:dyDescent="0.25">
      <c r="A247" t="s">
        <v>218</v>
      </c>
      <c r="L247" t="s">
        <v>218</v>
      </c>
    </row>
    <row r="249" spans="1:12" x14ac:dyDescent="0.25">
      <c r="A249" t="s">
        <v>67</v>
      </c>
      <c r="L249" t="s">
        <v>67</v>
      </c>
    </row>
    <row r="250" spans="1:12" x14ac:dyDescent="0.25">
      <c r="A250" t="s">
        <v>219</v>
      </c>
      <c r="L250" t="s">
        <v>219</v>
      </c>
    </row>
    <row r="252" spans="1:12" x14ac:dyDescent="0.25">
      <c r="A252" t="s">
        <v>220</v>
      </c>
      <c r="L252" t="s">
        <v>220</v>
      </c>
    </row>
    <row r="254" spans="1:12" x14ac:dyDescent="0.25">
      <c r="A254" t="s">
        <v>559</v>
      </c>
      <c r="L254" t="s">
        <v>559</v>
      </c>
    </row>
    <row r="255" spans="1:12" x14ac:dyDescent="0.25">
      <c r="A255" t="s">
        <v>2022</v>
      </c>
      <c r="L255" t="s">
        <v>2176</v>
      </c>
    </row>
    <row r="256" spans="1:12" x14ac:dyDescent="0.25">
      <c r="A256" t="s">
        <v>2023</v>
      </c>
      <c r="L256" t="s">
        <v>2177</v>
      </c>
    </row>
    <row r="257" spans="1:12" x14ac:dyDescent="0.25">
      <c r="A257" t="s">
        <v>2024</v>
      </c>
      <c r="L257" t="s">
        <v>2178</v>
      </c>
    </row>
    <row r="258" spans="1:12" x14ac:dyDescent="0.25">
      <c r="A258" t="s">
        <v>2025</v>
      </c>
      <c r="L258" t="s">
        <v>2179</v>
      </c>
    </row>
    <row r="259" spans="1:12" x14ac:dyDescent="0.25">
      <c r="A259" t="s">
        <v>2026</v>
      </c>
      <c r="L259" t="s">
        <v>2180</v>
      </c>
    </row>
    <row r="260" spans="1:12" x14ac:dyDescent="0.25">
      <c r="A260" t="s">
        <v>2027</v>
      </c>
      <c r="L260" t="s">
        <v>2181</v>
      </c>
    </row>
    <row r="261" spans="1:12" x14ac:dyDescent="0.25">
      <c r="A261" t="s">
        <v>2028</v>
      </c>
      <c r="L261" t="s">
        <v>2182</v>
      </c>
    </row>
    <row r="262" spans="1:12" x14ac:dyDescent="0.25">
      <c r="A262" t="s">
        <v>2029</v>
      </c>
      <c r="L262" t="s">
        <v>2183</v>
      </c>
    </row>
    <row r="263" spans="1:12" x14ac:dyDescent="0.25">
      <c r="A263" t="s">
        <v>2030</v>
      </c>
      <c r="L263" t="s">
        <v>2184</v>
      </c>
    </row>
    <row r="264" spans="1:12" x14ac:dyDescent="0.25">
      <c r="A264" t="s">
        <v>2031</v>
      </c>
      <c r="L264" t="s">
        <v>2185</v>
      </c>
    </row>
    <row r="266" spans="1:12" x14ac:dyDescent="0.25">
      <c r="A266" t="s">
        <v>232</v>
      </c>
      <c r="L266" t="s">
        <v>232</v>
      </c>
    </row>
    <row r="269" spans="1:12" x14ac:dyDescent="0.25">
      <c r="A269" t="s">
        <v>233</v>
      </c>
      <c r="L269" t="s">
        <v>233</v>
      </c>
    </row>
    <row r="271" spans="1:12" x14ac:dyDescent="0.25">
      <c r="A271" t="s">
        <v>570</v>
      </c>
      <c r="L271" t="s">
        <v>570</v>
      </c>
    </row>
    <row r="272" spans="1:12" x14ac:dyDescent="0.25">
      <c r="A272" t="s">
        <v>571</v>
      </c>
      <c r="L272" t="s">
        <v>571</v>
      </c>
    </row>
    <row r="273" spans="1:12" x14ac:dyDescent="0.25">
      <c r="A273" t="s">
        <v>2032</v>
      </c>
      <c r="L273" t="s">
        <v>2186</v>
      </c>
    </row>
    <row r="274" spans="1:12" x14ac:dyDescent="0.25">
      <c r="A274" t="s">
        <v>2033</v>
      </c>
      <c r="L274" t="s">
        <v>2187</v>
      </c>
    </row>
    <row r="275" spans="1:12" x14ac:dyDescent="0.25">
      <c r="A275" t="s">
        <v>2034</v>
      </c>
      <c r="L275" t="s">
        <v>2188</v>
      </c>
    </row>
    <row r="276" spans="1:12" x14ac:dyDescent="0.25">
      <c r="A276" t="s">
        <v>2035</v>
      </c>
      <c r="L276" t="s">
        <v>2189</v>
      </c>
    </row>
    <row r="277" spans="1:12" x14ac:dyDescent="0.25">
      <c r="A277" t="s">
        <v>2036</v>
      </c>
      <c r="L277" t="s">
        <v>2190</v>
      </c>
    </row>
    <row r="278" spans="1:12" x14ac:dyDescent="0.25">
      <c r="A278" t="s">
        <v>2037</v>
      </c>
      <c r="L278" t="s">
        <v>2191</v>
      </c>
    </row>
    <row r="279" spans="1:12" x14ac:dyDescent="0.25">
      <c r="A279" t="s">
        <v>2038</v>
      </c>
      <c r="L279" t="s">
        <v>2192</v>
      </c>
    </row>
    <row r="280" spans="1:12" x14ac:dyDescent="0.25">
      <c r="A280" t="s">
        <v>2039</v>
      </c>
      <c r="L280" t="s">
        <v>2193</v>
      </c>
    </row>
    <row r="281" spans="1:12" x14ac:dyDescent="0.25">
      <c r="A281" t="s">
        <v>2040</v>
      </c>
      <c r="L281" t="s">
        <v>2194</v>
      </c>
    </row>
    <row r="283" spans="1:12" x14ac:dyDescent="0.25">
      <c r="A283" t="s">
        <v>1164</v>
      </c>
      <c r="L283" t="s">
        <v>1164</v>
      </c>
    </row>
    <row r="285" spans="1:12" x14ac:dyDescent="0.25">
      <c r="A285" t="s">
        <v>67</v>
      </c>
      <c r="L285" t="s">
        <v>67</v>
      </c>
    </row>
    <row r="286" spans="1:12" x14ac:dyDescent="0.25">
      <c r="A286" t="s">
        <v>246</v>
      </c>
      <c r="L286" t="s">
        <v>246</v>
      </c>
    </row>
    <row r="288" spans="1:12" x14ac:dyDescent="0.25">
      <c r="A288" t="s">
        <v>67</v>
      </c>
      <c r="L288" t="s">
        <v>67</v>
      </c>
    </row>
    <row r="289" spans="1:12" x14ac:dyDescent="0.25">
      <c r="A289" t="s">
        <v>1483</v>
      </c>
      <c r="L289" t="s">
        <v>1645</v>
      </c>
    </row>
    <row r="291" spans="1:12" x14ac:dyDescent="0.25">
      <c r="A291" t="s">
        <v>67</v>
      </c>
      <c r="L291" t="s">
        <v>67</v>
      </c>
    </row>
    <row r="292" spans="1:12" x14ac:dyDescent="0.25">
      <c r="A292" t="s">
        <v>1484</v>
      </c>
      <c r="L292" t="s">
        <v>1646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4"/>
  <sheetViews>
    <sheetView topLeftCell="A37" workbookViewId="0">
      <selection activeCell="A52" sqref="A52:A295"/>
    </sheetView>
  </sheetViews>
  <sheetFormatPr defaultRowHeight="15" x14ac:dyDescent="0.25"/>
  <sheetData>
    <row r="1" spans="1:11" s="3" customFormat="1" x14ac:dyDescent="0.25">
      <c r="B1" s="3" t="s">
        <v>748</v>
      </c>
    </row>
    <row r="2" spans="1:11" s="3" customFormat="1" ht="46.5" customHeight="1" x14ac:dyDescent="0.25">
      <c r="A2" s="3" t="s">
        <v>0</v>
      </c>
      <c r="B2" s="3" t="s">
        <v>749</v>
      </c>
      <c r="C2" s="3" t="s">
        <v>989</v>
      </c>
      <c r="D2" s="3" t="s">
        <v>751</v>
      </c>
      <c r="E2" s="3" t="s">
        <v>990</v>
      </c>
      <c r="F2" s="3" t="s">
        <v>753</v>
      </c>
      <c r="G2" s="3" t="s">
        <v>991</v>
      </c>
      <c r="H2" s="3" t="s">
        <v>755</v>
      </c>
      <c r="I2" s="3" t="s">
        <v>992</v>
      </c>
      <c r="J2" s="3" t="s">
        <v>757</v>
      </c>
      <c r="K2" s="3" t="s">
        <v>993</v>
      </c>
    </row>
    <row r="3" spans="1:11" s="2" customFormat="1" ht="15.75" x14ac:dyDescent="0.25">
      <c r="A3" s="2" t="s">
        <v>1</v>
      </c>
      <c r="B3" s="7">
        <v>250</v>
      </c>
      <c r="C3" s="9">
        <v>180.00000000000017</v>
      </c>
      <c r="D3" s="7">
        <v>430.00000000000017</v>
      </c>
      <c r="E3" s="9">
        <v>180.00000000000017</v>
      </c>
      <c r="F3" s="7">
        <v>250</v>
      </c>
      <c r="H3" s="7">
        <v>220.0000000000002</v>
      </c>
      <c r="I3" s="9">
        <v>100.00000000000009</v>
      </c>
      <c r="J3" s="7">
        <v>160.00000000000014</v>
      </c>
      <c r="K3" s="9">
        <v>140.00000000000011</v>
      </c>
    </row>
    <row r="4" spans="1:11" s="2" customFormat="1" ht="15.75" x14ac:dyDescent="0.25">
      <c r="A4" s="2" t="s">
        <v>10</v>
      </c>
      <c r="B4" s="7">
        <v>260.00000000000023</v>
      </c>
      <c r="C4" s="9">
        <v>110.00000000000031</v>
      </c>
      <c r="D4" s="7">
        <v>360.00000000000034</v>
      </c>
      <c r="E4" s="9">
        <v>180.00000000000017</v>
      </c>
      <c r="F4" s="7">
        <v>390.00000000000011</v>
      </c>
      <c r="H4" s="7">
        <v>169.99999999999994</v>
      </c>
      <c r="I4" s="9">
        <v>120.00000000000011</v>
      </c>
      <c r="J4" s="7">
        <v>220.0000000000002</v>
      </c>
      <c r="K4" s="9">
        <v>149.99999999999991</v>
      </c>
    </row>
    <row r="5" spans="1:11" s="2" customFormat="1" ht="15.75" x14ac:dyDescent="0.25">
      <c r="A5" s="2" t="s">
        <v>2</v>
      </c>
      <c r="B5" s="7">
        <v>290.00000000000006</v>
      </c>
      <c r="C5" s="9">
        <v>160.00000000000014</v>
      </c>
      <c r="D5" s="7">
        <v>169.99999999999994</v>
      </c>
      <c r="F5" s="7">
        <v>370.00000000000011</v>
      </c>
      <c r="H5" s="7">
        <v>220.0000000000002</v>
      </c>
      <c r="I5" s="9">
        <v>129.99999999999989</v>
      </c>
      <c r="J5" s="7">
        <v>270</v>
      </c>
      <c r="K5" s="9">
        <v>80.000000000000071</v>
      </c>
    </row>
    <row r="6" spans="1:11" s="2" customFormat="1" ht="15.75" x14ac:dyDescent="0.25">
      <c r="A6" s="2" t="s">
        <v>3</v>
      </c>
      <c r="B6" s="7">
        <v>399.99999999999989</v>
      </c>
      <c r="C6" s="7"/>
      <c r="D6" s="7">
        <v>189.99999999999994</v>
      </c>
      <c r="F6" s="7">
        <v>310.00000000000006</v>
      </c>
      <c r="H6" s="7">
        <v>270</v>
      </c>
      <c r="I6" s="9">
        <v>100.00000000000009</v>
      </c>
      <c r="J6" s="7">
        <v>189.99999999999994</v>
      </c>
      <c r="K6" s="9">
        <v>110.00000000000031</v>
      </c>
    </row>
    <row r="7" spans="1:11" s="2" customFormat="1" ht="15.75" x14ac:dyDescent="0.25">
      <c r="A7" s="2" t="s">
        <v>4</v>
      </c>
      <c r="B7" s="7">
        <v>180.00000000000017</v>
      </c>
      <c r="C7" s="9">
        <v>100.00000000000009</v>
      </c>
      <c r="D7" s="7">
        <v>399.99999999999989</v>
      </c>
      <c r="F7" s="7">
        <v>330.00000000000006</v>
      </c>
      <c r="G7" s="9">
        <v>209.99999999999997</v>
      </c>
      <c r="H7" s="7">
        <v>220.0000000000002</v>
      </c>
      <c r="I7" s="7"/>
      <c r="J7" s="7">
        <v>160.00000000000014</v>
      </c>
      <c r="K7" s="9">
        <v>60.000000000000057</v>
      </c>
    </row>
    <row r="8" spans="1:11" s="2" customFormat="1" ht="15.75" x14ac:dyDescent="0.25">
      <c r="A8" s="2" t="s">
        <v>5</v>
      </c>
      <c r="B8" s="7">
        <v>450.00000000000017</v>
      </c>
      <c r="C8" s="9">
        <v>189.99999999999994</v>
      </c>
      <c r="D8" s="7">
        <v>320.00000000000028</v>
      </c>
      <c r="F8" s="7">
        <v>350.00000000000011</v>
      </c>
      <c r="H8" s="7">
        <v>189.99999999999994</v>
      </c>
      <c r="I8" s="7"/>
      <c r="J8" s="7">
        <v>350.00000000000011</v>
      </c>
      <c r="K8" s="7"/>
    </row>
    <row r="9" spans="1:11" s="2" customFormat="1" ht="15.75" x14ac:dyDescent="0.25">
      <c r="A9" s="2" t="s">
        <v>6</v>
      </c>
      <c r="B9" s="7">
        <v>200.00000000000017</v>
      </c>
      <c r="C9" s="9">
        <v>80.000000000000071</v>
      </c>
      <c r="D9" s="7">
        <v>350.00000000000011</v>
      </c>
      <c r="F9" s="7">
        <v>360.00000000000034</v>
      </c>
      <c r="H9" s="7">
        <v>470.00000000000017</v>
      </c>
      <c r="I9" s="7"/>
      <c r="J9" s="7">
        <v>120.00000000000011</v>
      </c>
      <c r="K9" s="7"/>
    </row>
    <row r="10" spans="1:11" s="2" customFormat="1" ht="15.75" x14ac:dyDescent="0.25">
      <c r="A10" s="2" t="s">
        <v>7</v>
      </c>
      <c r="B10" s="7">
        <v>330.00000000000006</v>
      </c>
      <c r="C10" s="9">
        <v>60.000000000000057</v>
      </c>
      <c r="D10" s="7">
        <v>370.00000000000011</v>
      </c>
      <c r="F10" s="7">
        <v>430.00000000000017</v>
      </c>
      <c r="H10" s="7">
        <v>220.0000000000002</v>
      </c>
      <c r="I10" s="7"/>
      <c r="J10" s="7">
        <v>220.0000000000002</v>
      </c>
      <c r="K10" s="7"/>
    </row>
    <row r="11" spans="1:11" s="2" customFormat="1" ht="15.75" x14ac:dyDescent="0.25">
      <c r="A11" s="2" t="s">
        <v>8</v>
      </c>
      <c r="B11" s="8">
        <v>399.99999999999989</v>
      </c>
      <c r="C11" s="7"/>
      <c r="D11" s="8">
        <v>399.99999999999989</v>
      </c>
      <c r="F11" s="8">
        <v>419.99999999999994</v>
      </c>
      <c r="H11" s="8">
        <v>320.00000000000028</v>
      </c>
      <c r="I11" s="7"/>
      <c r="J11" s="8">
        <v>450.00000000000017</v>
      </c>
      <c r="K11" s="7"/>
    </row>
    <row r="12" spans="1:11" s="2" customFormat="1" ht="18" customHeight="1" x14ac:dyDescent="0.25">
      <c r="A12" s="2" t="s">
        <v>9</v>
      </c>
      <c r="B12" s="7">
        <v>200.00000000000017</v>
      </c>
      <c r="C12" s="8"/>
      <c r="D12" s="7">
        <v>340.00000000000028</v>
      </c>
      <c r="F12" s="7">
        <v>360.00000000000034</v>
      </c>
      <c r="H12" s="7">
        <v>209.99999999999997</v>
      </c>
      <c r="I12" s="9">
        <v>160.00000000000014</v>
      </c>
      <c r="J12" s="7">
        <v>220.0000000000002</v>
      </c>
      <c r="K12" s="9">
        <v>129.99999999999989</v>
      </c>
    </row>
    <row r="15" spans="1:11" x14ac:dyDescent="0.25">
      <c r="A15" t="s">
        <v>1485</v>
      </c>
    </row>
    <row r="17" spans="1:1" x14ac:dyDescent="0.25">
      <c r="A17" t="s">
        <v>45</v>
      </c>
    </row>
    <row r="19" spans="1:1" x14ac:dyDescent="0.25">
      <c r="A19" t="s">
        <v>46</v>
      </c>
    </row>
    <row r="20" spans="1:1" x14ac:dyDescent="0.25">
      <c r="A20" t="s">
        <v>47</v>
      </c>
    </row>
    <row r="21" spans="1:1" x14ac:dyDescent="0.25">
      <c r="A21" t="s">
        <v>48</v>
      </c>
    </row>
    <row r="24" spans="1:1" x14ac:dyDescent="0.25">
      <c r="A24" t="s">
        <v>49</v>
      </c>
    </row>
    <row r="26" spans="1:1" x14ac:dyDescent="0.25">
      <c r="A26" t="s">
        <v>414</v>
      </c>
    </row>
    <row r="27" spans="1:1" x14ac:dyDescent="0.25">
      <c r="A27" t="s">
        <v>2195</v>
      </c>
    </row>
    <row r="28" spans="1:1" x14ac:dyDescent="0.25">
      <c r="A28" t="s">
        <v>2196</v>
      </c>
    </row>
    <row r="29" spans="1:1" x14ac:dyDescent="0.25">
      <c r="A29" t="s">
        <v>2197</v>
      </c>
    </row>
    <row r="30" spans="1:1" x14ac:dyDescent="0.25">
      <c r="A30" t="s">
        <v>2198</v>
      </c>
    </row>
    <row r="31" spans="1:1" x14ac:dyDescent="0.25">
      <c r="A31" t="s">
        <v>2199</v>
      </c>
    </row>
    <row r="32" spans="1:1" x14ac:dyDescent="0.25">
      <c r="A32" t="s">
        <v>1491</v>
      </c>
    </row>
    <row r="33" spans="1:1" x14ac:dyDescent="0.25">
      <c r="A33" t="s">
        <v>2200</v>
      </c>
    </row>
    <row r="34" spans="1:1" x14ac:dyDescent="0.25">
      <c r="A34" t="s">
        <v>2201</v>
      </c>
    </row>
    <row r="35" spans="1:1" x14ac:dyDescent="0.25">
      <c r="A35" t="s">
        <v>2202</v>
      </c>
    </row>
    <row r="36" spans="1:1" x14ac:dyDescent="0.25">
      <c r="A36" t="s">
        <v>2203</v>
      </c>
    </row>
    <row r="38" spans="1:1" x14ac:dyDescent="0.25">
      <c r="A38" t="s">
        <v>2204</v>
      </c>
    </row>
    <row r="41" spans="1:1" x14ac:dyDescent="0.25">
      <c r="A41" t="s">
        <v>62</v>
      </c>
    </row>
    <row r="43" spans="1:1" x14ac:dyDescent="0.25">
      <c r="A43" t="s">
        <v>63</v>
      </c>
    </row>
    <row r="44" spans="1:1" x14ac:dyDescent="0.25">
      <c r="A44" t="s">
        <v>64</v>
      </c>
    </row>
    <row r="45" spans="1:1" x14ac:dyDescent="0.25">
      <c r="A45" t="s">
        <v>2205</v>
      </c>
    </row>
    <row r="46" spans="1:1" x14ac:dyDescent="0.25">
      <c r="A46" t="s">
        <v>2206</v>
      </c>
    </row>
    <row r="48" spans="1:1" x14ac:dyDescent="0.25">
      <c r="A48" t="s">
        <v>67</v>
      </c>
    </row>
    <row r="49" spans="1:1" x14ac:dyDescent="0.25">
      <c r="A49" t="s">
        <v>2207</v>
      </c>
    </row>
    <row r="52" spans="1:1" x14ac:dyDescent="0.25">
      <c r="A52" t="s">
        <v>1498</v>
      </c>
    </row>
    <row r="54" spans="1:1" x14ac:dyDescent="0.25">
      <c r="A54" t="s">
        <v>45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48</v>
      </c>
    </row>
    <row r="59" spans="1:1" x14ac:dyDescent="0.25">
      <c r="A59" t="s">
        <v>1011</v>
      </c>
    </row>
    <row r="61" spans="1:1" x14ac:dyDescent="0.25">
      <c r="A61" t="s">
        <v>72</v>
      </c>
    </row>
    <row r="64" spans="1:1" x14ac:dyDescent="0.25">
      <c r="A64" t="s">
        <v>73</v>
      </c>
    </row>
    <row r="66" spans="1:1" x14ac:dyDescent="0.25">
      <c r="A66" t="s">
        <v>74</v>
      </c>
    </row>
    <row r="67" spans="1:1" x14ac:dyDescent="0.25">
      <c r="A67" t="s">
        <v>1499</v>
      </c>
    </row>
    <row r="68" spans="1:1" x14ac:dyDescent="0.25">
      <c r="A68" t="s">
        <v>1500</v>
      </c>
    </row>
    <row r="71" spans="1:1" x14ac:dyDescent="0.25">
      <c r="A71" t="s">
        <v>77</v>
      </c>
    </row>
    <row r="73" spans="1:1" x14ac:dyDescent="0.25">
      <c r="A73" t="s">
        <v>78</v>
      </c>
    </row>
    <row r="74" spans="1:1" x14ac:dyDescent="0.25">
      <c r="A74" t="s">
        <v>2208</v>
      </c>
    </row>
    <row r="75" spans="1:1" x14ac:dyDescent="0.25">
      <c r="A75" t="s">
        <v>2209</v>
      </c>
    </row>
    <row r="76" spans="1:1" x14ac:dyDescent="0.25">
      <c r="A76" t="s">
        <v>2210</v>
      </c>
    </row>
    <row r="79" spans="1:1" x14ac:dyDescent="0.25">
      <c r="A79" t="s">
        <v>82</v>
      </c>
    </row>
    <row r="81" spans="1:1" x14ac:dyDescent="0.25">
      <c r="A81" t="s">
        <v>83</v>
      </c>
    </row>
    <row r="82" spans="1:1" x14ac:dyDescent="0.25">
      <c r="A82" t="s">
        <v>2211</v>
      </c>
    </row>
    <row r="85" spans="1:1" x14ac:dyDescent="0.25">
      <c r="A85" t="s">
        <v>85</v>
      </c>
    </row>
    <row r="87" spans="1:1" x14ac:dyDescent="0.25">
      <c r="A87" t="s">
        <v>2212</v>
      </c>
    </row>
    <row r="88" spans="1:1" x14ac:dyDescent="0.25">
      <c r="A88" t="s">
        <v>2213</v>
      </c>
    </row>
    <row r="89" spans="1:1" x14ac:dyDescent="0.25">
      <c r="A89" t="s">
        <v>2214</v>
      </c>
    </row>
    <row r="90" spans="1:1" x14ac:dyDescent="0.25">
      <c r="A90" t="s">
        <v>2215</v>
      </c>
    </row>
    <row r="91" spans="1:1" x14ac:dyDescent="0.25">
      <c r="A91" t="s">
        <v>2216</v>
      </c>
    </row>
    <row r="92" spans="1:1" x14ac:dyDescent="0.25">
      <c r="A92" t="s">
        <v>2217</v>
      </c>
    </row>
    <row r="93" spans="1:1" x14ac:dyDescent="0.25">
      <c r="A93" t="s">
        <v>2218</v>
      </c>
    </row>
    <row r="94" spans="1:1" x14ac:dyDescent="0.25">
      <c r="A94" t="s">
        <v>2219</v>
      </c>
    </row>
    <row r="95" spans="1:1" x14ac:dyDescent="0.25">
      <c r="A95" t="s">
        <v>2220</v>
      </c>
    </row>
    <row r="96" spans="1:1" x14ac:dyDescent="0.25">
      <c r="A96" t="s">
        <v>2221</v>
      </c>
    </row>
    <row r="97" spans="1:1" x14ac:dyDescent="0.25">
      <c r="A97" t="s">
        <v>2222</v>
      </c>
    </row>
    <row r="99" spans="1:1" x14ac:dyDescent="0.25">
      <c r="A99" t="s">
        <v>2223</v>
      </c>
    </row>
    <row r="101" spans="1:1" x14ac:dyDescent="0.25">
      <c r="A101" t="s">
        <v>67</v>
      </c>
    </row>
    <row r="102" spans="1:1" x14ac:dyDescent="0.25">
      <c r="A102" t="s">
        <v>98</v>
      </c>
    </row>
    <row r="104" spans="1:1" x14ac:dyDescent="0.25">
      <c r="A104" t="s">
        <v>99</v>
      </c>
    </row>
    <row r="106" spans="1:1" x14ac:dyDescent="0.25">
      <c r="A106" t="s">
        <v>2224</v>
      </c>
    </row>
    <row r="107" spans="1:1" x14ac:dyDescent="0.25">
      <c r="A107" t="s">
        <v>2225</v>
      </c>
    </row>
    <row r="108" spans="1:1" x14ac:dyDescent="0.25">
      <c r="A108" t="s">
        <v>2226</v>
      </c>
    </row>
    <row r="109" spans="1:1" x14ac:dyDescent="0.25">
      <c r="A109" t="s">
        <v>2227</v>
      </c>
    </row>
    <row r="110" spans="1:1" x14ac:dyDescent="0.25">
      <c r="A110" t="s">
        <v>2228</v>
      </c>
    </row>
    <row r="111" spans="1:1" x14ac:dyDescent="0.25">
      <c r="A111" t="s">
        <v>2229</v>
      </c>
    </row>
    <row r="112" spans="1:1" x14ac:dyDescent="0.25">
      <c r="A112" t="s">
        <v>2230</v>
      </c>
    </row>
    <row r="113" spans="1:1" x14ac:dyDescent="0.25">
      <c r="A113" t="s">
        <v>2231</v>
      </c>
    </row>
    <row r="114" spans="1:1" x14ac:dyDescent="0.25">
      <c r="A114" t="s">
        <v>2232</v>
      </c>
    </row>
    <row r="115" spans="1:1" x14ac:dyDescent="0.25">
      <c r="A115" t="s">
        <v>2233</v>
      </c>
    </row>
    <row r="116" spans="1:1" x14ac:dyDescent="0.25">
      <c r="A116" t="s">
        <v>2234</v>
      </c>
    </row>
    <row r="118" spans="1:1" x14ac:dyDescent="0.25">
      <c r="A118" t="s">
        <v>111</v>
      </c>
    </row>
    <row r="121" spans="1:1" x14ac:dyDescent="0.25">
      <c r="A121" t="s">
        <v>112</v>
      </c>
    </row>
    <row r="123" spans="1:1" x14ac:dyDescent="0.25">
      <c r="A123" t="s">
        <v>458</v>
      </c>
    </row>
    <row r="124" spans="1:1" x14ac:dyDescent="0.25">
      <c r="A124" t="s">
        <v>459</v>
      </c>
    </row>
    <row r="125" spans="1:1" x14ac:dyDescent="0.25">
      <c r="A125" t="s">
        <v>2235</v>
      </c>
    </row>
    <row r="126" spans="1:1" x14ac:dyDescent="0.25">
      <c r="A126" t="s">
        <v>2236</v>
      </c>
    </row>
    <row r="127" spans="1:1" x14ac:dyDescent="0.25">
      <c r="A127" t="s">
        <v>2237</v>
      </c>
    </row>
    <row r="128" spans="1:1" x14ac:dyDescent="0.25">
      <c r="A128" t="s">
        <v>2238</v>
      </c>
    </row>
    <row r="129" spans="1:1" x14ac:dyDescent="0.25">
      <c r="A129" t="s">
        <v>2239</v>
      </c>
    </row>
    <row r="130" spans="1:1" x14ac:dyDescent="0.25">
      <c r="A130" t="s">
        <v>2240</v>
      </c>
    </row>
    <row r="131" spans="1:1" x14ac:dyDescent="0.25">
      <c r="A131" t="s">
        <v>2241</v>
      </c>
    </row>
    <row r="132" spans="1:1" x14ac:dyDescent="0.25">
      <c r="A132" t="s">
        <v>2242</v>
      </c>
    </row>
    <row r="133" spans="1:1" x14ac:dyDescent="0.25">
      <c r="A133" t="s">
        <v>2243</v>
      </c>
    </row>
    <row r="134" spans="1:1" x14ac:dyDescent="0.25">
      <c r="A134" t="s">
        <v>2244</v>
      </c>
    </row>
    <row r="135" spans="1:1" x14ac:dyDescent="0.25">
      <c r="A135" t="s">
        <v>2245</v>
      </c>
    </row>
    <row r="136" spans="1:1" x14ac:dyDescent="0.25">
      <c r="A136" t="s">
        <v>2246</v>
      </c>
    </row>
    <row r="137" spans="1:1" x14ac:dyDescent="0.25">
      <c r="A137" t="s">
        <v>2247</v>
      </c>
    </row>
    <row r="138" spans="1:1" x14ac:dyDescent="0.25">
      <c r="A138" t="s">
        <v>2248</v>
      </c>
    </row>
    <row r="139" spans="1:1" x14ac:dyDescent="0.25">
      <c r="A139" t="s">
        <v>2249</v>
      </c>
    </row>
    <row r="140" spans="1:1" x14ac:dyDescent="0.25">
      <c r="A140" t="s">
        <v>2250</v>
      </c>
    </row>
    <row r="141" spans="1:1" x14ac:dyDescent="0.25">
      <c r="A141" t="s">
        <v>2251</v>
      </c>
    </row>
    <row r="142" spans="1:1" x14ac:dyDescent="0.25">
      <c r="A142" t="s">
        <v>2252</v>
      </c>
    </row>
    <row r="143" spans="1:1" x14ac:dyDescent="0.25">
      <c r="A143" t="s">
        <v>2253</v>
      </c>
    </row>
    <row r="144" spans="1:1" x14ac:dyDescent="0.25">
      <c r="A144" t="s">
        <v>2254</v>
      </c>
    </row>
    <row r="145" spans="1:1" x14ac:dyDescent="0.25">
      <c r="A145" t="s">
        <v>2255</v>
      </c>
    </row>
    <row r="146" spans="1:1" x14ac:dyDescent="0.25">
      <c r="A146" t="s">
        <v>2256</v>
      </c>
    </row>
    <row r="147" spans="1:1" x14ac:dyDescent="0.25">
      <c r="A147" t="s">
        <v>2257</v>
      </c>
    </row>
    <row r="148" spans="1:1" x14ac:dyDescent="0.25">
      <c r="A148" t="s">
        <v>2258</v>
      </c>
    </row>
    <row r="149" spans="1:1" x14ac:dyDescent="0.25">
      <c r="A149" t="s">
        <v>2259</v>
      </c>
    </row>
    <row r="150" spans="1:1" x14ac:dyDescent="0.25">
      <c r="A150" t="s">
        <v>2260</v>
      </c>
    </row>
    <row r="151" spans="1:1" x14ac:dyDescent="0.25">
      <c r="A151" t="s">
        <v>2261</v>
      </c>
    </row>
    <row r="152" spans="1:1" x14ac:dyDescent="0.25">
      <c r="A152" t="s">
        <v>2262</v>
      </c>
    </row>
    <row r="153" spans="1:1" x14ac:dyDescent="0.25">
      <c r="A153" t="s">
        <v>2263</v>
      </c>
    </row>
    <row r="154" spans="1:1" x14ac:dyDescent="0.25">
      <c r="A154" t="s">
        <v>2264</v>
      </c>
    </row>
    <row r="155" spans="1:1" x14ac:dyDescent="0.25">
      <c r="A155" t="s">
        <v>2265</v>
      </c>
    </row>
    <row r="156" spans="1:1" x14ac:dyDescent="0.25">
      <c r="A156" t="s">
        <v>2266</v>
      </c>
    </row>
    <row r="157" spans="1:1" x14ac:dyDescent="0.25">
      <c r="A157" t="s">
        <v>2267</v>
      </c>
    </row>
    <row r="158" spans="1:1" x14ac:dyDescent="0.25">
      <c r="A158" t="s">
        <v>2268</v>
      </c>
    </row>
    <row r="159" spans="1:1" x14ac:dyDescent="0.25">
      <c r="A159" t="s">
        <v>2269</v>
      </c>
    </row>
    <row r="160" spans="1:1" x14ac:dyDescent="0.25">
      <c r="A160" t="s">
        <v>2270</v>
      </c>
    </row>
    <row r="161" spans="1:1" x14ac:dyDescent="0.25">
      <c r="A161" t="s">
        <v>2271</v>
      </c>
    </row>
    <row r="162" spans="1:1" x14ac:dyDescent="0.25">
      <c r="A162" t="s">
        <v>2272</v>
      </c>
    </row>
    <row r="163" spans="1:1" x14ac:dyDescent="0.25">
      <c r="A163" t="s">
        <v>2273</v>
      </c>
    </row>
    <row r="164" spans="1:1" x14ac:dyDescent="0.25">
      <c r="A164" t="s">
        <v>2274</v>
      </c>
    </row>
    <row r="165" spans="1:1" x14ac:dyDescent="0.25">
      <c r="A165" t="s">
        <v>2275</v>
      </c>
    </row>
    <row r="166" spans="1:1" x14ac:dyDescent="0.25">
      <c r="A166" t="s">
        <v>2276</v>
      </c>
    </row>
    <row r="167" spans="1:1" x14ac:dyDescent="0.25">
      <c r="A167" t="s">
        <v>2277</v>
      </c>
    </row>
    <row r="168" spans="1:1" x14ac:dyDescent="0.25">
      <c r="A168" t="s">
        <v>2278</v>
      </c>
    </row>
    <row r="169" spans="1:1" x14ac:dyDescent="0.25">
      <c r="A169" t="s">
        <v>2279</v>
      </c>
    </row>
    <row r="171" spans="1:1" x14ac:dyDescent="0.25">
      <c r="A171" t="s">
        <v>1088</v>
      </c>
    </row>
    <row r="173" spans="1:1" x14ac:dyDescent="0.25">
      <c r="A173" t="s">
        <v>67</v>
      </c>
    </row>
    <row r="174" spans="1:1" x14ac:dyDescent="0.25">
      <c r="A174" t="s">
        <v>161</v>
      </c>
    </row>
    <row r="176" spans="1:1" x14ac:dyDescent="0.25">
      <c r="A176" t="s">
        <v>67</v>
      </c>
    </row>
    <row r="177" spans="1:1" x14ac:dyDescent="0.25">
      <c r="A177" t="s">
        <v>162</v>
      </c>
    </row>
    <row r="179" spans="1:1" x14ac:dyDescent="0.25">
      <c r="A179" t="s">
        <v>163</v>
      </c>
    </row>
    <row r="181" spans="1:1" x14ac:dyDescent="0.25">
      <c r="A181" t="s">
        <v>2224</v>
      </c>
    </row>
    <row r="182" spans="1:1" x14ac:dyDescent="0.25">
      <c r="A182" t="s">
        <v>2225</v>
      </c>
    </row>
    <row r="183" spans="1:1" x14ac:dyDescent="0.25">
      <c r="A183" t="s">
        <v>2280</v>
      </c>
    </row>
    <row r="184" spans="1:1" x14ac:dyDescent="0.25">
      <c r="A184" t="s">
        <v>2227</v>
      </c>
    </row>
    <row r="185" spans="1:1" x14ac:dyDescent="0.25">
      <c r="A185" t="s">
        <v>2281</v>
      </c>
    </row>
    <row r="186" spans="1:1" x14ac:dyDescent="0.25">
      <c r="A186" t="s">
        <v>2282</v>
      </c>
    </row>
    <row r="187" spans="1:1" x14ac:dyDescent="0.25">
      <c r="A187" t="s">
        <v>2283</v>
      </c>
    </row>
    <row r="188" spans="1:1" x14ac:dyDescent="0.25">
      <c r="A188" t="s">
        <v>2284</v>
      </c>
    </row>
    <row r="189" spans="1:1" x14ac:dyDescent="0.25">
      <c r="A189" t="s">
        <v>2285</v>
      </c>
    </row>
    <row r="190" spans="1:1" x14ac:dyDescent="0.25">
      <c r="A190" t="s">
        <v>2286</v>
      </c>
    </row>
    <row r="191" spans="1:1" x14ac:dyDescent="0.25">
      <c r="A191" t="s">
        <v>2287</v>
      </c>
    </row>
    <row r="193" spans="1:1" x14ac:dyDescent="0.25">
      <c r="A193" t="s">
        <v>111</v>
      </c>
    </row>
    <row r="196" spans="1:1" x14ac:dyDescent="0.25">
      <c r="A196" t="s">
        <v>171</v>
      </c>
    </row>
    <row r="198" spans="1:1" x14ac:dyDescent="0.25">
      <c r="A198" t="s">
        <v>458</v>
      </c>
    </row>
    <row r="199" spans="1:1" x14ac:dyDescent="0.25">
      <c r="A199" t="s">
        <v>459</v>
      </c>
    </row>
    <row r="200" spans="1:1" x14ac:dyDescent="0.25">
      <c r="A200" t="s">
        <v>2288</v>
      </c>
    </row>
    <row r="201" spans="1:1" x14ac:dyDescent="0.25">
      <c r="A201" t="s">
        <v>2289</v>
      </c>
    </row>
    <row r="202" spans="1:1" x14ac:dyDescent="0.25">
      <c r="A202" t="s">
        <v>2290</v>
      </c>
    </row>
    <row r="203" spans="1:1" x14ac:dyDescent="0.25">
      <c r="A203" t="s">
        <v>2291</v>
      </c>
    </row>
    <row r="204" spans="1:1" x14ac:dyDescent="0.25">
      <c r="A204" t="s">
        <v>2292</v>
      </c>
    </row>
    <row r="205" spans="1:1" x14ac:dyDescent="0.25">
      <c r="A205" t="s">
        <v>2293</v>
      </c>
    </row>
    <row r="206" spans="1:1" x14ac:dyDescent="0.25">
      <c r="A206" t="s">
        <v>2294</v>
      </c>
    </row>
    <row r="207" spans="1:1" x14ac:dyDescent="0.25">
      <c r="A207" t="s">
        <v>2295</v>
      </c>
    </row>
    <row r="208" spans="1:1" x14ac:dyDescent="0.25">
      <c r="A208" t="s">
        <v>2296</v>
      </c>
    </row>
    <row r="209" spans="1:1" x14ac:dyDescent="0.25">
      <c r="A209" t="s">
        <v>2297</v>
      </c>
    </row>
    <row r="210" spans="1:1" x14ac:dyDescent="0.25">
      <c r="A210" t="s">
        <v>2298</v>
      </c>
    </row>
    <row r="211" spans="1:1" x14ac:dyDescent="0.25">
      <c r="A211" t="s">
        <v>2299</v>
      </c>
    </row>
    <row r="212" spans="1:1" x14ac:dyDescent="0.25">
      <c r="A212" t="s">
        <v>2300</v>
      </c>
    </row>
    <row r="213" spans="1:1" x14ac:dyDescent="0.25">
      <c r="A213" t="s">
        <v>2301</v>
      </c>
    </row>
    <row r="214" spans="1:1" x14ac:dyDescent="0.25">
      <c r="A214" t="s">
        <v>2302</v>
      </c>
    </row>
    <row r="215" spans="1:1" x14ac:dyDescent="0.25">
      <c r="A215" t="s">
        <v>2303</v>
      </c>
    </row>
    <row r="216" spans="1:1" x14ac:dyDescent="0.25">
      <c r="A216" t="s">
        <v>2304</v>
      </c>
    </row>
    <row r="217" spans="1:1" x14ac:dyDescent="0.25">
      <c r="A217" t="s">
        <v>2305</v>
      </c>
    </row>
    <row r="218" spans="1:1" x14ac:dyDescent="0.25">
      <c r="A218" t="s">
        <v>2306</v>
      </c>
    </row>
    <row r="219" spans="1:1" x14ac:dyDescent="0.25">
      <c r="A219" t="s">
        <v>2307</v>
      </c>
    </row>
    <row r="220" spans="1:1" x14ac:dyDescent="0.25">
      <c r="A220" t="s">
        <v>2308</v>
      </c>
    </row>
    <row r="221" spans="1:1" x14ac:dyDescent="0.25">
      <c r="A221" t="s">
        <v>2309</v>
      </c>
    </row>
    <row r="222" spans="1:1" x14ac:dyDescent="0.25">
      <c r="A222" t="s">
        <v>2310</v>
      </c>
    </row>
    <row r="223" spans="1:1" x14ac:dyDescent="0.25">
      <c r="A223" t="s">
        <v>2311</v>
      </c>
    </row>
    <row r="224" spans="1:1" x14ac:dyDescent="0.25">
      <c r="A224" t="s">
        <v>2312</v>
      </c>
    </row>
    <row r="225" spans="1:1" x14ac:dyDescent="0.25">
      <c r="A225" t="s">
        <v>2313</v>
      </c>
    </row>
    <row r="226" spans="1:1" x14ac:dyDescent="0.25">
      <c r="A226" t="s">
        <v>2314</v>
      </c>
    </row>
    <row r="227" spans="1:1" x14ac:dyDescent="0.25">
      <c r="A227" t="s">
        <v>2315</v>
      </c>
    </row>
    <row r="228" spans="1:1" x14ac:dyDescent="0.25">
      <c r="A228" t="s">
        <v>2316</v>
      </c>
    </row>
    <row r="229" spans="1:1" x14ac:dyDescent="0.25">
      <c r="A229" t="s">
        <v>2317</v>
      </c>
    </row>
    <row r="230" spans="1:1" x14ac:dyDescent="0.25">
      <c r="A230" t="s">
        <v>2318</v>
      </c>
    </row>
    <row r="231" spans="1:1" x14ac:dyDescent="0.25">
      <c r="A231" t="s">
        <v>2319</v>
      </c>
    </row>
    <row r="232" spans="1:1" x14ac:dyDescent="0.25">
      <c r="A232" t="s">
        <v>2320</v>
      </c>
    </row>
    <row r="233" spans="1:1" x14ac:dyDescent="0.25">
      <c r="A233" t="s">
        <v>2321</v>
      </c>
    </row>
    <row r="234" spans="1:1" x14ac:dyDescent="0.25">
      <c r="A234" t="s">
        <v>2322</v>
      </c>
    </row>
    <row r="235" spans="1:1" x14ac:dyDescent="0.25">
      <c r="A235" t="s">
        <v>2323</v>
      </c>
    </row>
    <row r="236" spans="1:1" x14ac:dyDescent="0.25">
      <c r="A236" t="s">
        <v>2324</v>
      </c>
    </row>
    <row r="237" spans="1:1" x14ac:dyDescent="0.25">
      <c r="A237" t="s">
        <v>2325</v>
      </c>
    </row>
    <row r="238" spans="1:1" x14ac:dyDescent="0.25">
      <c r="A238" t="s">
        <v>2326</v>
      </c>
    </row>
    <row r="239" spans="1:1" x14ac:dyDescent="0.25">
      <c r="A239" t="s">
        <v>2327</v>
      </c>
    </row>
    <row r="240" spans="1:1" x14ac:dyDescent="0.25">
      <c r="A240" t="s">
        <v>2328</v>
      </c>
    </row>
    <row r="241" spans="1:1" x14ac:dyDescent="0.25">
      <c r="A241" t="s">
        <v>2329</v>
      </c>
    </row>
    <row r="242" spans="1:1" x14ac:dyDescent="0.25">
      <c r="A242" t="s">
        <v>2330</v>
      </c>
    </row>
    <row r="243" spans="1:1" x14ac:dyDescent="0.25">
      <c r="A243" t="s">
        <v>2331</v>
      </c>
    </row>
    <row r="244" spans="1:1" x14ac:dyDescent="0.25">
      <c r="A244" t="s">
        <v>2332</v>
      </c>
    </row>
    <row r="246" spans="1:1" x14ac:dyDescent="0.25">
      <c r="A246" t="s">
        <v>1143</v>
      </c>
    </row>
    <row r="248" spans="1:1" x14ac:dyDescent="0.25">
      <c r="A248" t="s">
        <v>67</v>
      </c>
    </row>
    <row r="249" spans="1:1" x14ac:dyDescent="0.25">
      <c r="A249" t="s">
        <v>218</v>
      </c>
    </row>
    <row r="251" spans="1:1" x14ac:dyDescent="0.25">
      <c r="A251" t="s">
        <v>67</v>
      </c>
    </row>
    <row r="252" spans="1:1" x14ac:dyDescent="0.25">
      <c r="A252" t="s">
        <v>219</v>
      </c>
    </row>
    <row r="254" spans="1:1" x14ac:dyDescent="0.25">
      <c r="A254" t="s">
        <v>220</v>
      </c>
    </row>
    <row r="256" spans="1:1" x14ac:dyDescent="0.25">
      <c r="A256" t="s">
        <v>2333</v>
      </c>
    </row>
    <row r="257" spans="1:1" x14ac:dyDescent="0.25">
      <c r="A257" t="s">
        <v>2334</v>
      </c>
    </row>
    <row r="258" spans="1:1" x14ac:dyDescent="0.25">
      <c r="A258" t="s">
        <v>2335</v>
      </c>
    </row>
    <row r="259" spans="1:1" x14ac:dyDescent="0.25">
      <c r="A259" t="s">
        <v>2336</v>
      </c>
    </row>
    <row r="260" spans="1:1" x14ac:dyDescent="0.25">
      <c r="A260" t="s">
        <v>2337</v>
      </c>
    </row>
    <row r="261" spans="1:1" x14ac:dyDescent="0.25">
      <c r="A261" t="s">
        <v>2338</v>
      </c>
    </row>
    <row r="262" spans="1:1" x14ac:dyDescent="0.25">
      <c r="A262" t="s">
        <v>2339</v>
      </c>
    </row>
    <row r="263" spans="1:1" x14ac:dyDescent="0.25">
      <c r="A263" t="s">
        <v>2340</v>
      </c>
    </row>
    <row r="264" spans="1:1" x14ac:dyDescent="0.25">
      <c r="A264" t="s">
        <v>2341</v>
      </c>
    </row>
    <row r="265" spans="1:1" x14ac:dyDescent="0.25">
      <c r="A265" t="s">
        <v>2342</v>
      </c>
    </row>
    <row r="266" spans="1:1" x14ac:dyDescent="0.25">
      <c r="A266" t="s">
        <v>2343</v>
      </c>
    </row>
    <row r="268" spans="1:1" x14ac:dyDescent="0.25">
      <c r="A268" t="s">
        <v>232</v>
      </c>
    </row>
    <row r="271" spans="1:1" x14ac:dyDescent="0.25">
      <c r="A271" t="s">
        <v>233</v>
      </c>
    </row>
    <row r="273" spans="1:1" x14ac:dyDescent="0.25">
      <c r="A273" t="s">
        <v>570</v>
      </c>
    </row>
    <row r="274" spans="1:1" x14ac:dyDescent="0.25">
      <c r="A274" t="s">
        <v>571</v>
      </c>
    </row>
    <row r="275" spans="1:1" x14ac:dyDescent="0.25">
      <c r="A275" t="s">
        <v>2344</v>
      </c>
    </row>
    <row r="276" spans="1:1" x14ac:dyDescent="0.25">
      <c r="A276" t="s">
        <v>2345</v>
      </c>
    </row>
    <row r="277" spans="1:1" x14ac:dyDescent="0.25">
      <c r="A277" t="s">
        <v>2346</v>
      </c>
    </row>
    <row r="278" spans="1:1" x14ac:dyDescent="0.25">
      <c r="A278" t="s">
        <v>2347</v>
      </c>
    </row>
    <row r="279" spans="1:1" x14ac:dyDescent="0.25">
      <c r="A279" t="s">
        <v>2348</v>
      </c>
    </row>
    <row r="280" spans="1:1" x14ac:dyDescent="0.25">
      <c r="A280" t="s">
        <v>2349</v>
      </c>
    </row>
    <row r="281" spans="1:1" x14ac:dyDescent="0.25">
      <c r="A281" t="s">
        <v>2350</v>
      </c>
    </row>
    <row r="282" spans="1:1" x14ac:dyDescent="0.25">
      <c r="A282" t="s">
        <v>2351</v>
      </c>
    </row>
    <row r="283" spans="1:1" x14ac:dyDescent="0.25">
      <c r="A283" t="s">
        <v>2352</v>
      </c>
    </row>
    <row r="285" spans="1:1" x14ac:dyDescent="0.25">
      <c r="A285" t="s">
        <v>1164</v>
      </c>
    </row>
    <row r="287" spans="1:1" x14ac:dyDescent="0.25">
      <c r="A287" t="s">
        <v>67</v>
      </c>
    </row>
    <row r="288" spans="1:1" x14ac:dyDescent="0.25">
      <c r="A288" t="s">
        <v>246</v>
      </c>
    </row>
    <row r="290" spans="1:1" x14ac:dyDescent="0.25">
      <c r="A290" t="s">
        <v>67</v>
      </c>
    </row>
    <row r="291" spans="1:1" x14ac:dyDescent="0.25">
      <c r="A291" t="s">
        <v>1645</v>
      </c>
    </row>
    <row r="293" spans="1:1" x14ac:dyDescent="0.25">
      <c r="A293" t="s">
        <v>67</v>
      </c>
    </row>
    <row r="294" spans="1:1" x14ac:dyDescent="0.25">
      <c r="A294" t="s">
        <v>1646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1"/>
  <sheetViews>
    <sheetView workbookViewId="0">
      <selection sqref="A1:XFD4"/>
    </sheetView>
  </sheetViews>
  <sheetFormatPr defaultColWidth="9.7109375" defaultRowHeight="15" x14ac:dyDescent="0.25"/>
  <sheetData>
    <row r="1" spans="1:43" s="3" customFormat="1" x14ac:dyDescent="0.25">
      <c r="B1" s="3" t="s">
        <v>11</v>
      </c>
      <c r="P1" s="3" t="s">
        <v>22</v>
      </c>
      <c r="AD1" s="3" t="s">
        <v>33</v>
      </c>
    </row>
    <row r="2" spans="1:43" s="3" customFormat="1" ht="46.5" customHeight="1" x14ac:dyDescent="0.25">
      <c r="A2" s="3" t="s">
        <v>0</v>
      </c>
      <c r="B2" s="3" t="s">
        <v>13</v>
      </c>
      <c r="C2" s="3" t="s">
        <v>12</v>
      </c>
      <c r="D2" s="3" t="s">
        <v>2353</v>
      </c>
      <c r="E2" s="3" t="s">
        <v>2354</v>
      </c>
      <c r="F2" s="3" t="s">
        <v>2355</v>
      </c>
      <c r="G2" s="3" t="s">
        <v>2356</v>
      </c>
      <c r="H2" s="3" t="s">
        <v>2357</v>
      </c>
      <c r="I2" s="3" t="s">
        <v>2358</v>
      </c>
      <c r="J2" s="3" t="s">
        <v>2360</v>
      </c>
      <c r="K2" s="3" t="s">
        <v>2359</v>
      </c>
      <c r="L2" s="3" t="s">
        <v>2361</v>
      </c>
      <c r="M2" s="3" t="s">
        <v>2362</v>
      </c>
      <c r="N2" s="3" t="s">
        <v>2363</v>
      </c>
      <c r="O2" s="3" t="s">
        <v>2364</v>
      </c>
      <c r="P2" s="3" t="s">
        <v>23</v>
      </c>
      <c r="Q2" s="3" t="s">
        <v>24</v>
      </c>
      <c r="R2" s="3" t="s">
        <v>2365</v>
      </c>
      <c r="S2" s="3" t="s">
        <v>2366</v>
      </c>
      <c r="T2" s="3" t="s">
        <v>2369</v>
      </c>
      <c r="U2" s="3" t="s">
        <v>2370</v>
      </c>
      <c r="V2" s="3" t="s">
        <v>2373</v>
      </c>
      <c r="W2" s="3" t="s">
        <v>2374</v>
      </c>
      <c r="X2" s="3" t="s">
        <v>2377</v>
      </c>
      <c r="Y2" s="3" t="s">
        <v>2378</v>
      </c>
      <c r="Z2" s="3" t="s">
        <v>2361</v>
      </c>
      <c r="AA2" s="3" t="s">
        <v>2362</v>
      </c>
      <c r="AB2" s="3" t="s">
        <v>2363</v>
      </c>
      <c r="AC2" s="3" t="s">
        <v>2364</v>
      </c>
      <c r="AD2" s="3" t="s">
        <v>34</v>
      </c>
      <c r="AE2" s="3" t="s">
        <v>35</v>
      </c>
      <c r="AF2" s="3" t="s">
        <v>2367</v>
      </c>
      <c r="AG2" s="3" t="s">
        <v>2368</v>
      </c>
      <c r="AH2" s="3" t="s">
        <v>2371</v>
      </c>
      <c r="AI2" s="3" t="s">
        <v>2372</v>
      </c>
      <c r="AJ2" s="3" t="s">
        <v>2375</v>
      </c>
      <c r="AK2" s="3" t="s">
        <v>2376</v>
      </c>
      <c r="AL2" s="3" t="s">
        <v>2379</v>
      </c>
      <c r="AM2" s="3" t="s">
        <v>2380</v>
      </c>
      <c r="AN2" s="3" t="s">
        <v>2361</v>
      </c>
      <c r="AO2" s="3" t="s">
        <v>2362</v>
      </c>
      <c r="AP2" s="3" t="s">
        <v>2363</v>
      </c>
      <c r="AQ2" s="3" t="s">
        <v>2364</v>
      </c>
    </row>
    <row r="3" spans="1:43" s="2" customFormat="1" ht="15.75" x14ac:dyDescent="0.25">
      <c r="A3" s="2" t="s">
        <v>1</v>
      </c>
      <c r="B3" s="1">
        <v>25</v>
      </c>
      <c r="C3" s="1">
        <v>19</v>
      </c>
      <c r="D3" s="1">
        <v>25</v>
      </c>
      <c r="E3" s="1">
        <v>25</v>
      </c>
      <c r="F3" s="1">
        <v>24</v>
      </c>
      <c r="G3" s="1">
        <v>26</v>
      </c>
      <c r="H3" s="1">
        <v>19</v>
      </c>
      <c r="I3" s="1">
        <v>24</v>
      </c>
      <c r="J3" s="1">
        <v>18</v>
      </c>
      <c r="K3" s="1">
        <v>17</v>
      </c>
      <c r="L3" s="1">
        <v>18</v>
      </c>
      <c r="M3" s="1">
        <v>25</v>
      </c>
      <c r="N3" s="1">
        <v>23</v>
      </c>
      <c r="O3" s="1">
        <v>23</v>
      </c>
      <c r="P3" s="1">
        <v>75</v>
      </c>
      <c r="Q3" s="1">
        <v>45</v>
      </c>
      <c r="R3" s="1">
        <v>73</v>
      </c>
      <c r="S3" s="1">
        <v>62</v>
      </c>
      <c r="T3" s="1">
        <v>75</v>
      </c>
      <c r="U3" s="1">
        <v>60</v>
      </c>
      <c r="V3" s="1">
        <v>68</v>
      </c>
      <c r="W3" s="1">
        <v>50</v>
      </c>
      <c r="X3" s="1">
        <v>59</v>
      </c>
      <c r="Y3" s="1">
        <v>39</v>
      </c>
      <c r="Z3" s="1">
        <v>61</v>
      </c>
      <c r="AA3" s="1">
        <v>44</v>
      </c>
      <c r="AB3" s="1">
        <v>71</v>
      </c>
      <c r="AC3" s="1">
        <v>42</v>
      </c>
      <c r="AD3" s="1">
        <v>95</v>
      </c>
      <c r="AE3" s="1">
        <v>45</v>
      </c>
      <c r="AF3" s="1">
        <v>86</v>
      </c>
      <c r="AG3" s="1">
        <v>62</v>
      </c>
      <c r="AH3" s="1">
        <v>92</v>
      </c>
      <c r="AI3" s="1">
        <v>62</v>
      </c>
      <c r="AJ3" s="1">
        <v>88</v>
      </c>
      <c r="AK3" s="1">
        <v>50</v>
      </c>
      <c r="AL3" s="1">
        <v>76</v>
      </c>
      <c r="AM3" s="1">
        <v>41</v>
      </c>
      <c r="AN3" s="1">
        <v>81</v>
      </c>
      <c r="AO3" s="1">
        <v>45</v>
      </c>
      <c r="AP3" s="1">
        <v>92</v>
      </c>
      <c r="AQ3" s="1">
        <v>44</v>
      </c>
    </row>
    <row r="4" spans="1:43" s="2" customFormat="1" ht="15.75" x14ac:dyDescent="0.25">
      <c r="A4" s="2" t="s">
        <v>10</v>
      </c>
      <c r="B4" s="1">
        <v>25</v>
      </c>
      <c r="C4" s="1">
        <v>26</v>
      </c>
      <c r="D4" s="1">
        <v>22</v>
      </c>
      <c r="E4" s="1">
        <v>19</v>
      </c>
      <c r="F4" s="1">
        <v>21</v>
      </c>
      <c r="G4" s="1">
        <v>27</v>
      </c>
      <c r="H4" s="1">
        <v>17</v>
      </c>
      <c r="I4" s="1">
        <v>18</v>
      </c>
      <c r="J4" s="1">
        <v>22</v>
      </c>
      <c r="K4" s="1">
        <v>18</v>
      </c>
      <c r="L4" s="1">
        <v>24</v>
      </c>
      <c r="M4" s="1">
        <v>19</v>
      </c>
      <c r="N4" s="1">
        <v>26</v>
      </c>
      <c r="O4" s="1">
        <v>19</v>
      </c>
      <c r="P4" s="1">
        <v>65</v>
      </c>
      <c r="Q4" s="1">
        <v>42</v>
      </c>
      <c r="R4" s="1">
        <v>69</v>
      </c>
      <c r="S4" s="1">
        <v>58</v>
      </c>
      <c r="T4" s="1">
        <v>68</v>
      </c>
      <c r="U4" s="1">
        <v>56</v>
      </c>
      <c r="V4" s="1">
        <v>66</v>
      </c>
      <c r="W4" s="1">
        <v>52</v>
      </c>
      <c r="X4" s="1">
        <v>67</v>
      </c>
      <c r="Y4" s="1">
        <v>43</v>
      </c>
      <c r="Z4" s="1">
        <v>71</v>
      </c>
      <c r="AA4" s="1">
        <v>45</v>
      </c>
      <c r="AB4" s="1">
        <v>80</v>
      </c>
      <c r="AC4" s="1">
        <v>50</v>
      </c>
      <c r="AD4" s="1">
        <v>86</v>
      </c>
      <c r="AE4" s="1">
        <v>42</v>
      </c>
      <c r="AF4" s="1">
        <v>88</v>
      </c>
      <c r="AG4" s="1">
        <v>60</v>
      </c>
      <c r="AH4" s="1">
        <v>82</v>
      </c>
      <c r="AI4" s="1">
        <v>58</v>
      </c>
      <c r="AJ4" s="1">
        <v>85</v>
      </c>
      <c r="AK4" s="1">
        <v>52</v>
      </c>
      <c r="AL4" s="1">
        <v>86</v>
      </c>
      <c r="AM4" s="1">
        <v>46</v>
      </c>
      <c r="AN4" s="1">
        <v>98</v>
      </c>
      <c r="AO4" s="1">
        <v>46</v>
      </c>
      <c r="AP4" s="1">
        <v>98</v>
      </c>
      <c r="AQ4" s="1">
        <v>51</v>
      </c>
    </row>
    <row r="5" spans="1:43" s="2" customFormat="1" ht="15.75" x14ac:dyDescent="0.25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25</v>
      </c>
      <c r="P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>
        <v>49</v>
      </c>
      <c r="AF5" s="1"/>
      <c r="AG5" s="1"/>
      <c r="AI5" s="1"/>
      <c r="AJ5" s="1"/>
      <c r="AK5" s="1"/>
      <c r="AL5" s="1"/>
      <c r="AM5" s="1"/>
      <c r="AN5" s="1"/>
      <c r="AO5" s="1"/>
      <c r="AP5" s="1"/>
      <c r="AQ5" s="1">
        <v>49</v>
      </c>
    </row>
    <row r="6" spans="1:43" s="2" customFormat="1" ht="15.75" x14ac:dyDescent="0.25">
      <c r="B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F6" s="1"/>
      <c r="AG6" s="1"/>
      <c r="AI6" s="1"/>
      <c r="AJ6" s="1"/>
      <c r="AK6" s="1"/>
      <c r="AL6" s="1"/>
      <c r="AM6" s="1"/>
      <c r="AN6" s="1"/>
      <c r="AO6" s="1"/>
      <c r="AP6" s="1"/>
      <c r="AQ6" s="1"/>
    </row>
    <row r="7" spans="1:43" s="2" customFormat="1" ht="15.75" x14ac:dyDescent="0.25">
      <c r="B7" s="1" t="s">
        <v>2399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F7" s="1"/>
      <c r="AG7" s="1"/>
      <c r="AI7" s="1"/>
      <c r="AJ7" s="1"/>
      <c r="AK7" s="1"/>
      <c r="AL7" s="1"/>
      <c r="AM7" s="1"/>
      <c r="AN7" s="1"/>
      <c r="AO7" s="1"/>
      <c r="AP7" s="1"/>
      <c r="AQ7" s="1"/>
    </row>
    <row r="8" spans="1:43" s="2" customFormat="1" ht="15.75" x14ac:dyDescent="0.25">
      <c r="B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F8" s="1"/>
      <c r="AG8" s="1"/>
      <c r="AI8" s="1"/>
      <c r="AJ8" s="1"/>
      <c r="AK8" s="1"/>
      <c r="AL8" s="1"/>
      <c r="AM8" s="1"/>
      <c r="AN8" s="1"/>
      <c r="AO8" s="1"/>
      <c r="AP8" s="1"/>
      <c r="AQ8" s="1"/>
    </row>
    <row r="9" spans="1:43" s="2" customFormat="1" ht="15.75" x14ac:dyDescent="0.25">
      <c r="B9" s="1" t="s">
        <v>45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F9" s="1"/>
      <c r="AG9" s="1"/>
      <c r="AI9" s="1"/>
      <c r="AJ9" s="1"/>
      <c r="AK9" s="1"/>
      <c r="AL9" s="1"/>
      <c r="AM9" s="1"/>
      <c r="AN9" s="1"/>
      <c r="AO9" s="1"/>
      <c r="AP9" s="1"/>
      <c r="AQ9" s="1"/>
    </row>
    <row r="10" spans="1:43" s="2" customFormat="1" ht="15.75" x14ac:dyDescent="0.25">
      <c r="B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F10" s="1"/>
      <c r="AG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s="2" customFormat="1" ht="15.75" x14ac:dyDescent="0.25">
      <c r="B11" s="1" t="s">
        <v>46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F11" s="1"/>
      <c r="AG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s="2" customFormat="1" ht="18" customHeight="1" x14ac:dyDescent="0.25">
      <c r="B12" s="1" t="s">
        <v>47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F12" s="1"/>
      <c r="AG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x14ac:dyDescent="0.25">
      <c r="B13" t="s">
        <v>48</v>
      </c>
      <c r="AD13" t="s">
        <v>2414</v>
      </c>
    </row>
    <row r="14" spans="1:43" x14ac:dyDescent="0.25">
      <c r="P14" t="s">
        <v>2400</v>
      </c>
    </row>
    <row r="15" spans="1:43" x14ac:dyDescent="0.25">
      <c r="AD15" t="s">
        <v>45</v>
      </c>
    </row>
    <row r="16" spans="1:43" x14ac:dyDescent="0.25">
      <c r="B16" t="s">
        <v>49</v>
      </c>
      <c r="P16" t="s">
        <v>45</v>
      </c>
    </row>
    <row r="17" spans="2:30" x14ac:dyDescent="0.25">
      <c r="AD17" t="s">
        <v>46</v>
      </c>
    </row>
    <row r="18" spans="2:30" x14ac:dyDescent="0.25">
      <c r="B18" t="s">
        <v>2381</v>
      </c>
      <c r="P18" t="s">
        <v>46</v>
      </c>
      <c r="AD18" t="s">
        <v>47</v>
      </c>
    </row>
    <row r="19" spans="2:30" x14ac:dyDescent="0.25">
      <c r="B19" t="s">
        <v>2382</v>
      </c>
      <c r="P19" t="s">
        <v>47</v>
      </c>
      <c r="AD19" t="s">
        <v>48</v>
      </c>
    </row>
    <row r="20" spans="2:30" x14ac:dyDescent="0.25">
      <c r="B20" t="s">
        <v>2383</v>
      </c>
      <c r="P20" t="s">
        <v>48</v>
      </c>
    </row>
    <row r="21" spans="2:30" x14ac:dyDescent="0.25">
      <c r="B21" t="s">
        <v>2384</v>
      </c>
    </row>
    <row r="22" spans="2:30" x14ac:dyDescent="0.25">
      <c r="B22" t="s">
        <v>2385</v>
      </c>
      <c r="AD22" t="s">
        <v>49</v>
      </c>
    </row>
    <row r="23" spans="2:30" x14ac:dyDescent="0.25">
      <c r="B23" t="s">
        <v>2386</v>
      </c>
      <c r="P23" t="s">
        <v>49</v>
      </c>
    </row>
    <row r="24" spans="2:30" x14ac:dyDescent="0.25">
      <c r="B24" t="s">
        <v>2387</v>
      </c>
      <c r="AD24" t="s">
        <v>2415</v>
      </c>
    </row>
    <row r="25" spans="2:30" x14ac:dyDescent="0.25">
      <c r="B25" t="s">
        <v>2388</v>
      </c>
      <c r="P25" t="s">
        <v>2401</v>
      </c>
      <c r="AD25" t="s">
        <v>2416</v>
      </c>
    </row>
    <row r="26" spans="2:30" x14ac:dyDescent="0.25">
      <c r="B26" t="s">
        <v>2389</v>
      </c>
      <c r="P26" t="s">
        <v>2402</v>
      </c>
      <c r="AD26" t="s">
        <v>2417</v>
      </c>
    </row>
    <row r="27" spans="2:30" x14ac:dyDescent="0.25">
      <c r="B27" t="s">
        <v>2390</v>
      </c>
      <c r="P27" t="s">
        <v>2403</v>
      </c>
      <c r="AD27" t="s">
        <v>2418</v>
      </c>
    </row>
    <row r="28" spans="2:30" x14ac:dyDescent="0.25">
      <c r="B28" t="s">
        <v>2391</v>
      </c>
      <c r="P28" t="s">
        <v>2404</v>
      </c>
      <c r="AD28" t="s">
        <v>2419</v>
      </c>
    </row>
    <row r="29" spans="2:30" x14ac:dyDescent="0.25">
      <c r="B29" t="s">
        <v>2392</v>
      </c>
      <c r="P29" t="s">
        <v>2405</v>
      </c>
      <c r="AD29" t="s">
        <v>2420</v>
      </c>
    </row>
    <row r="30" spans="2:30" x14ac:dyDescent="0.25">
      <c r="B30" t="s">
        <v>2393</v>
      </c>
      <c r="P30" t="s">
        <v>2406</v>
      </c>
      <c r="AD30" t="s">
        <v>2421</v>
      </c>
    </row>
    <row r="31" spans="2:30" x14ac:dyDescent="0.25">
      <c r="B31" t="s">
        <v>2394</v>
      </c>
      <c r="P31" t="s">
        <v>2407</v>
      </c>
      <c r="AD31" t="s">
        <v>2422</v>
      </c>
    </row>
    <row r="32" spans="2:30" x14ac:dyDescent="0.25">
      <c r="B32" t="s">
        <v>2395</v>
      </c>
      <c r="P32" t="s">
        <v>2408</v>
      </c>
      <c r="AD32" t="s">
        <v>2423</v>
      </c>
    </row>
    <row r="33" spans="2:30" x14ac:dyDescent="0.25">
      <c r="P33" t="s">
        <v>2409</v>
      </c>
      <c r="AD33" t="s">
        <v>2424</v>
      </c>
    </row>
    <row r="34" spans="2:30" x14ac:dyDescent="0.25">
      <c r="B34" t="s">
        <v>2396</v>
      </c>
      <c r="P34" t="s">
        <v>2410</v>
      </c>
      <c r="AD34" t="s">
        <v>2425</v>
      </c>
    </row>
    <row r="35" spans="2:30" x14ac:dyDescent="0.25">
      <c r="P35" t="s">
        <v>2411</v>
      </c>
      <c r="AD35" t="s">
        <v>2426</v>
      </c>
    </row>
    <row r="36" spans="2:30" x14ac:dyDescent="0.25">
      <c r="AD36" t="s">
        <v>2427</v>
      </c>
    </row>
    <row r="37" spans="2:30" x14ac:dyDescent="0.25">
      <c r="B37" t="s">
        <v>62</v>
      </c>
      <c r="P37" t="s">
        <v>61</v>
      </c>
      <c r="AD37" t="s">
        <v>2428</v>
      </c>
    </row>
    <row r="38" spans="2:30" x14ac:dyDescent="0.25">
      <c r="AD38" t="s">
        <v>2429</v>
      </c>
    </row>
    <row r="39" spans="2:30" x14ac:dyDescent="0.25">
      <c r="B39" t="s">
        <v>63</v>
      </c>
    </row>
    <row r="40" spans="2:30" x14ac:dyDescent="0.25">
      <c r="B40" t="s">
        <v>64</v>
      </c>
      <c r="P40" t="s">
        <v>62</v>
      </c>
      <c r="AD40" t="s">
        <v>2430</v>
      </c>
    </row>
    <row r="41" spans="2:30" x14ac:dyDescent="0.25">
      <c r="B41" t="s">
        <v>2397</v>
      </c>
    </row>
    <row r="42" spans="2:30" x14ac:dyDescent="0.25">
      <c r="B42" t="s">
        <v>2398</v>
      </c>
      <c r="P42" t="s">
        <v>63</v>
      </c>
    </row>
    <row r="43" spans="2:30" x14ac:dyDescent="0.25">
      <c r="P43" t="s">
        <v>64</v>
      </c>
      <c r="AD43" t="s">
        <v>62</v>
      </c>
    </row>
    <row r="44" spans="2:30" x14ac:dyDescent="0.25">
      <c r="B44" t="s">
        <v>1008</v>
      </c>
      <c r="P44" t="s">
        <v>2412</v>
      </c>
    </row>
    <row r="45" spans="2:30" x14ac:dyDescent="0.25">
      <c r="B45" t="s">
        <v>1009</v>
      </c>
      <c r="P45" t="s">
        <v>2413</v>
      </c>
      <c r="AD45" t="s">
        <v>63</v>
      </c>
    </row>
    <row r="46" spans="2:30" x14ac:dyDescent="0.25">
      <c r="AD46" t="s">
        <v>64</v>
      </c>
    </row>
    <row r="47" spans="2:30" x14ac:dyDescent="0.25">
      <c r="P47" t="s">
        <v>1008</v>
      </c>
      <c r="AD47" t="s">
        <v>2431</v>
      </c>
    </row>
    <row r="48" spans="2:30" x14ac:dyDescent="0.25">
      <c r="P48" t="s">
        <v>1009</v>
      </c>
      <c r="AD48" t="s">
        <v>2432</v>
      </c>
    </row>
    <row r="50" spans="30:30" x14ac:dyDescent="0.25">
      <c r="AD50" t="s">
        <v>1008</v>
      </c>
    </row>
    <row r="51" spans="30:30" x14ac:dyDescent="0.25">
      <c r="AD51" t="s">
        <v>1009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At drought height</vt:lpstr>
      <vt:lpstr>At drought severity</vt:lpstr>
      <vt:lpstr>At drought weight</vt:lpstr>
      <vt:lpstr>At BC severity</vt:lpstr>
      <vt:lpstr>At TYMV height</vt:lpstr>
      <vt:lpstr>At TYMV scores</vt:lpstr>
      <vt:lpstr>At TYMV siliques</vt:lpstr>
      <vt:lpstr>At TYMV weights </vt:lpstr>
      <vt:lpstr>Ac drought height</vt:lpstr>
      <vt:lpstr>Ac drought severity</vt:lpstr>
      <vt:lpstr>Ac drought weight</vt:lpstr>
      <vt:lpstr>Ac BC growth</vt:lpstr>
      <vt:lpstr>At pollen g</vt:lpstr>
      <vt:lpstr>At seed g </vt:lpstr>
    </vt:vector>
  </TitlesOfParts>
  <Company>AUT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gvalmont</dc:creator>
  <cp:lastModifiedBy>gvalmont</cp:lastModifiedBy>
  <dcterms:created xsi:type="dcterms:W3CDTF">2017-05-16T00:37:35Z</dcterms:created>
  <dcterms:modified xsi:type="dcterms:W3CDTF">2017-06-23T01:06:08Z</dcterms:modified>
</cp:coreProperties>
</file>