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Default Extension="emf" ContentType="image/x-emf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 activeTab="1"/>
  </bookViews>
  <sheets>
    <sheet name="Permeability model" sheetId="4" r:id="rId1"/>
    <sheet name="Ultimate compressive stress" sheetId="6" r:id="rId2"/>
    <sheet name="Sheet1" sheetId="1" r:id="rId3"/>
    <sheet name="Sheet2" sheetId="2" r:id="rId4"/>
    <sheet name="Sheet3" sheetId="3" r:id="rId5"/>
  </sheets>
  <definedNames>
    <definedName name="x" localSheetId="1">'Ultimate compressive stress'!$G$48</definedName>
    <definedName name="x">'Permeability model'!$G$48</definedName>
    <definedName name="y" localSheetId="1">'Ultimate compressive stress'!$B$49</definedName>
    <definedName name="y">'Permeability model'!$B$49</definedName>
    <definedName name="z" localSheetId="1">'Ultimate compressive stress'!$B$50</definedName>
    <definedName name="z">'Permeability model'!$B$50</definedName>
  </definedNames>
  <calcPr calcId="125725"/>
</workbook>
</file>

<file path=xl/calcChain.xml><?xml version="1.0" encoding="utf-8"?>
<calcChain xmlns="http://schemas.openxmlformats.org/spreadsheetml/2006/main">
  <c r="B33" i="6"/>
  <c r="B47" l="1"/>
  <c r="B7"/>
  <c r="B8"/>
  <c r="B9"/>
  <c r="B10"/>
  <c r="B11"/>
  <c r="B12"/>
  <c r="B13"/>
  <c r="B14"/>
  <c r="B15"/>
  <c r="B16"/>
  <c r="B17"/>
  <c r="B18"/>
  <c r="B19"/>
  <c r="B20"/>
  <c r="B6"/>
  <c r="C6"/>
  <c r="H25"/>
  <c r="H26"/>
  <c r="H27"/>
  <c r="H28"/>
  <c r="H29"/>
  <c r="H24"/>
  <c r="G25"/>
  <c r="G26"/>
  <c r="G27"/>
  <c r="G28"/>
  <c r="G29"/>
  <c r="G24"/>
  <c r="F25"/>
  <c r="F26"/>
  <c r="F27"/>
  <c r="F28"/>
  <c r="F29"/>
  <c r="F24"/>
  <c r="E25"/>
  <c r="E26"/>
  <c r="E27"/>
  <c r="E28"/>
  <c r="E29"/>
  <c r="E24"/>
  <c r="D25"/>
  <c r="D26"/>
  <c r="D27"/>
  <c r="D28"/>
  <c r="D29"/>
  <c r="D24"/>
  <c r="C25"/>
  <c r="C26"/>
  <c r="C27"/>
  <c r="C28"/>
  <c r="C29"/>
  <c r="C24"/>
  <c r="B25"/>
  <c r="B26"/>
  <c r="B27"/>
  <c r="B28"/>
  <c r="B29"/>
  <c r="B24"/>
  <c r="H7"/>
  <c r="H8"/>
  <c r="H9"/>
  <c r="H10"/>
  <c r="H11"/>
  <c r="H12"/>
  <c r="H13"/>
  <c r="H14"/>
  <c r="H15"/>
  <c r="H16"/>
  <c r="H17"/>
  <c r="H18"/>
  <c r="H19"/>
  <c r="H20"/>
  <c r="H6"/>
  <c r="G7"/>
  <c r="G8"/>
  <c r="G9"/>
  <c r="G10"/>
  <c r="G11"/>
  <c r="G12"/>
  <c r="G13"/>
  <c r="G14"/>
  <c r="G15"/>
  <c r="G16"/>
  <c r="G17"/>
  <c r="G18"/>
  <c r="G19"/>
  <c r="G20"/>
  <c r="G6"/>
  <c r="F7"/>
  <c r="F8"/>
  <c r="F9"/>
  <c r="F10"/>
  <c r="F11"/>
  <c r="F12"/>
  <c r="F13"/>
  <c r="F14"/>
  <c r="F15"/>
  <c r="F16"/>
  <c r="F17"/>
  <c r="F18"/>
  <c r="F19"/>
  <c r="F20"/>
  <c r="F6"/>
  <c r="E7"/>
  <c r="E8"/>
  <c r="E9"/>
  <c r="E10"/>
  <c r="E11"/>
  <c r="E12"/>
  <c r="E13"/>
  <c r="E14"/>
  <c r="E15"/>
  <c r="E16"/>
  <c r="E17"/>
  <c r="E18"/>
  <c r="E19"/>
  <c r="E20"/>
  <c r="E6"/>
  <c r="D7"/>
  <c r="D8"/>
  <c r="D9"/>
  <c r="D10"/>
  <c r="D11"/>
  <c r="D12"/>
  <c r="D13"/>
  <c r="D14"/>
  <c r="D15"/>
  <c r="D16"/>
  <c r="D17"/>
  <c r="D18"/>
  <c r="D19"/>
  <c r="D20"/>
  <c r="D6"/>
  <c r="C7"/>
  <c r="C8"/>
  <c r="C9"/>
  <c r="C10"/>
  <c r="C11"/>
  <c r="C12"/>
  <c r="C13"/>
  <c r="C14"/>
  <c r="C15"/>
  <c r="C16"/>
  <c r="C17"/>
  <c r="C18"/>
  <c r="C19"/>
  <c r="C20"/>
  <c r="B34"/>
  <c r="B35"/>
  <c r="B36"/>
  <c r="B37"/>
  <c r="B38"/>
  <c r="B39"/>
  <c r="B40"/>
  <c r="B41"/>
  <c r="B42"/>
  <c r="B43"/>
  <c r="B44"/>
  <c r="B45"/>
  <c r="H25" i="4"/>
  <c r="H26"/>
  <c r="H27"/>
  <c r="H28"/>
  <c r="H29"/>
  <c r="H24"/>
  <c r="G25"/>
  <c r="G26"/>
  <c r="G27"/>
  <c r="G28"/>
  <c r="G29"/>
  <c r="G24"/>
  <c r="F25"/>
  <c r="F26"/>
  <c r="F27"/>
  <c r="F28"/>
  <c r="F29"/>
  <c r="F24"/>
  <c r="E25"/>
  <c r="E26"/>
  <c r="E27"/>
  <c r="E28"/>
  <c r="E29"/>
  <c r="E24"/>
  <c r="D25"/>
  <c r="D26"/>
  <c r="D27"/>
  <c r="D28"/>
  <c r="D29"/>
  <c r="D24"/>
  <c r="C25"/>
  <c r="C26"/>
  <c r="C27"/>
  <c r="C28"/>
  <c r="C29"/>
  <c r="C24"/>
  <c r="B25"/>
  <c r="B26"/>
  <c r="B27"/>
  <c r="B28"/>
  <c r="B29"/>
  <c r="B24"/>
  <c r="H7"/>
  <c r="H8"/>
  <c r="H9"/>
  <c r="H10"/>
  <c r="H11"/>
  <c r="H12"/>
  <c r="H13"/>
  <c r="H14"/>
  <c r="H15"/>
  <c r="H16"/>
  <c r="H17"/>
  <c r="H18"/>
  <c r="H19"/>
  <c r="H20"/>
  <c r="H6"/>
  <c r="G7"/>
  <c r="G8"/>
  <c r="G9"/>
  <c r="G10"/>
  <c r="G11"/>
  <c r="G12"/>
  <c r="G13"/>
  <c r="G14"/>
  <c r="G15"/>
  <c r="G16"/>
  <c r="G17"/>
  <c r="G18"/>
  <c r="G19"/>
  <c r="G20"/>
  <c r="G6"/>
  <c r="F7"/>
  <c r="F8"/>
  <c r="F9"/>
  <c r="F10"/>
  <c r="F11"/>
  <c r="F12"/>
  <c r="F13"/>
  <c r="F14"/>
  <c r="F15"/>
  <c r="F16"/>
  <c r="F17"/>
  <c r="F18"/>
  <c r="F19"/>
  <c r="F20"/>
  <c r="F6"/>
  <c r="E7"/>
  <c r="E8"/>
  <c r="E9"/>
  <c r="E10"/>
  <c r="E11"/>
  <c r="E12"/>
  <c r="E13"/>
  <c r="E14"/>
  <c r="E15"/>
  <c r="E16"/>
  <c r="E17"/>
  <c r="E18"/>
  <c r="E19"/>
  <c r="E20"/>
  <c r="E6"/>
  <c r="D7"/>
  <c r="D8"/>
  <c r="D9"/>
  <c r="D10"/>
  <c r="D11"/>
  <c r="D12"/>
  <c r="D13"/>
  <c r="D14"/>
  <c r="D15"/>
  <c r="D16"/>
  <c r="D17"/>
  <c r="D18"/>
  <c r="D19"/>
  <c r="D20"/>
  <c r="D6"/>
  <c r="C7"/>
  <c r="C8"/>
  <c r="C9"/>
  <c r="C10"/>
  <c r="C11"/>
  <c r="C12"/>
  <c r="C13"/>
  <c r="C14"/>
  <c r="C15"/>
  <c r="C16"/>
  <c r="C17"/>
  <c r="C18"/>
  <c r="C19"/>
  <c r="C20"/>
  <c r="C6"/>
  <c r="B7"/>
  <c r="B8"/>
  <c r="B9"/>
  <c r="B10"/>
  <c r="B11"/>
  <c r="B12"/>
  <c r="B13"/>
  <c r="B14"/>
  <c r="B15"/>
  <c r="B16"/>
  <c r="B17"/>
  <c r="B18"/>
  <c r="B19"/>
  <c r="B20"/>
  <c r="B6"/>
</calcChain>
</file>

<file path=xl/sharedStrings.xml><?xml version="1.0" encoding="utf-8"?>
<sst xmlns="http://schemas.openxmlformats.org/spreadsheetml/2006/main" count="109" uniqueCount="53">
  <si>
    <t>Time</t>
  </si>
  <si>
    <t>Permeability (mD)</t>
  </si>
  <si>
    <t>Temp\time</t>
  </si>
  <si>
    <t>time\temp</t>
  </si>
  <si>
    <t>T</t>
  </si>
  <si>
    <t>Regression</t>
  </si>
  <si>
    <t>Residual</t>
  </si>
  <si>
    <t>Source</t>
  </si>
  <si>
    <t>DF</t>
  </si>
  <si>
    <t>Seq SS</t>
  </si>
  <si>
    <t>Adj SS</t>
  </si>
  <si>
    <t>Adj MS</t>
  </si>
  <si>
    <t>F</t>
  </si>
  <si>
    <t>P</t>
  </si>
  <si>
    <t>Total</t>
  </si>
  <si>
    <t>Linear</t>
  </si>
  <si>
    <t>Square</t>
  </si>
  <si>
    <t>Interaction</t>
  </si>
  <si>
    <t>Residual Error</t>
  </si>
  <si>
    <t>Lack-of-Fit</t>
  </si>
  <si>
    <t>Pure Error</t>
  </si>
  <si>
    <t>s term</t>
  </si>
  <si>
    <t>t term</t>
  </si>
  <si>
    <t>A</t>
  </si>
  <si>
    <t>B</t>
  </si>
  <si>
    <t>SE Coef</t>
  </si>
  <si>
    <t>Load (N)</t>
  </si>
  <si>
    <t>t (hrs)</t>
  </si>
  <si>
    <r>
      <t>T (</t>
    </r>
    <r>
      <rPr>
        <b/>
        <sz val="11"/>
        <color theme="1"/>
        <rFont val="Calibri"/>
        <family val="2"/>
      </rPr>
      <t>°C)</t>
    </r>
  </si>
  <si>
    <t>x2</t>
  </si>
  <si>
    <t>x1</t>
  </si>
  <si>
    <t>Experimental permeability</t>
  </si>
  <si>
    <t>Permeabilty (md)</t>
  </si>
  <si>
    <t>Term</t>
  </si>
  <si>
    <t>Coef</t>
  </si>
  <si>
    <t>Constant</t>
  </si>
  <si>
    <t>A*A</t>
  </si>
  <si>
    <t>B*B</t>
  </si>
  <si>
    <t>A*B</t>
  </si>
  <si>
    <t>MS</t>
  </si>
  <si>
    <t>Error</t>
  </si>
  <si>
    <t>Pure</t>
  </si>
  <si>
    <t>Ssseq</t>
  </si>
  <si>
    <t>UCS (Mpa)</t>
  </si>
  <si>
    <t>Experimental UTS</t>
  </si>
  <si>
    <t>ZP131</t>
  </si>
  <si>
    <t>ZCast501</t>
  </si>
  <si>
    <t>Recommendation</t>
  </si>
  <si>
    <t>AZ91</t>
  </si>
  <si>
    <t>A356</t>
  </si>
  <si>
    <t>ZCast</t>
  </si>
  <si>
    <t>Recommendation 1</t>
  </si>
  <si>
    <t>Recommendation 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</si>
</sst>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9.9"/>
      <color theme="10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46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/>
    </xf>
    <xf numFmtId="10" fontId="0" fillId="0" borderId="0" xfId="0" applyNumberForma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10" fontId="0" fillId="0" borderId="0" xfId="0" applyNumberFormat="1" applyBorder="1"/>
    <xf numFmtId="0" fontId="1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Fill="1" applyBorder="1"/>
    <xf numFmtId="0" fontId="0" fillId="0" borderId="0" xfId="0" applyFill="1" applyBorder="1" applyAlignment="1">
      <alignment horizontal="right"/>
    </xf>
    <xf numFmtId="0" fontId="5" fillId="0" borderId="0" xfId="1" applyFill="1" applyBorder="1" applyAlignment="1" applyProtection="1"/>
    <xf numFmtId="0" fontId="0" fillId="0" borderId="1" xfId="0" applyFont="1" applyBorder="1"/>
    <xf numFmtId="2" fontId="0" fillId="0" borderId="1" xfId="0" applyNumberFormat="1" applyFont="1" applyFill="1" applyBorder="1"/>
    <xf numFmtId="0" fontId="7" fillId="4" borderId="1" xfId="2" applyFill="1" applyBorder="1" applyAlignment="1">
      <alignment horizontal="center"/>
    </xf>
    <xf numFmtId="0" fontId="7" fillId="4" borderId="3" xfId="2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quotePrefix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0" fillId="0" borderId="1" xfId="0" applyNumberFormat="1" applyFont="1" applyBorder="1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2" fontId="0" fillId="0" borderId="0" xfId="0" applyNumberFormat="1"/>
    <xf numFmtId="2" fontId="0" fillId="0" borderId="0" xfId="0" applyNumberFormat="1" applyFill="1" applyBorder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en-GB"/>
            </a:pPr>
            <a:r>
              <a:rPr lang="en-US"/>
              <a:t>Permeability Vs Temperature</a:t>
            </a:r>
          </a:p>
        </c:rich>
      </c:tx>
    </c:title>
    <c:plotArea>
      <c:layout/>
      <c:scatterChart>
        <c:scatterStyle val="smoothMarker"/>
        <c:ser>
          <c:idx val="0"/>
          <c:order val="0"/>
          <c:tx>
            <c:v>t = 3.3 hours</c:v>
          </c:tx>
          <c:xVal>
            <c:numRef>
              <c:f>'Permeability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'Permeability model'!$B$6:$B$20</c:f>
              <c:numCache>
                <c:formatCode>General</c:formatCode>
                <c:ptCount val="15"/>
                <c:pt idx="0">
                  <c:v>2910.3671999999997</c:v>
                </c:pt>
                <c:pt idx="1">
                  <c:v>2822.8871999999997</c:v>
                </c:pt>
                <c:pt idx="2">
                  <c:v>2741.4072000000001</c:v>
                </c:pt>
                <c:pt idx="3">
                  <c:v>2665.9272000000001</c:v>
                </c:pt>
                <c:pt idx="4">
                  <c:v>2596.4472000000001</c:v>
                </c:pt>
                <c:pt idx="5">
                  <c:v>2532.9671999999996</c:v>
                </c:pt>
                <c:pt idx="6">
                  <c:v>2475.4871999999996</c:v>
                </c:pt>
                <c:pt idx="7">
                  <c:v>2424.0072</c:v>
                </c:pt>
                <c:pt idx="8">
                  <c:v>2378.5272</c:v>
                </c:pt>
                <c:pt idx="9">
                  <c:v>2339.0472</c:v>
                </c:pt>
                <c:pt idx="10">
                  <c:v>2305.5671999999995</c:v>
                </c:pt>
                <c:pt idx="11">
                  <c:v>2278.0872000000004</c:v>
                </c:pt>
                <c:pt idx="12">
                  <c:v>2256.6071999999999</c:v>
                </c:pt>
                <c:pt idx="13">
                  <c:v>2241.1271999999994</c:v>
                </c:pt>
                <c:pt idx="14">
                  <c:v>2231.6472000000003</c:v>
                </c:pt>
              </c:numCache>
            </c:numRef>
          </c:yVal>
          <c:smooth val="1"/>
        </c:ser>
        <c:ser>
          <c:idx val="1"/>
          <c:order val="1"/>
          <c:tx>
            <c:v>t = 4 hours</c:v>
          </c:tx>
          <c:xVal>
            <c:numRef>
              <c:f>'Permeability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'Permeability model'!$C$6:$C$20</c:f>
              <c:numCache>
                <c:formatCode>General</c:formatCode>
                <c:ptCount val="15"/>
                <c:pt idx="0">
                  <c:v>2685.1399999999994</c:v>
                </c:pt>
                <c:pt idx="1">
                  <c:v>2600.9399999999996</c:v>
                </c:pt>
                <c:pt idx="2">
                  <c:v>2522.7399999999998</c:v>
                </c:pt>
                <c:pt idx="3">
                  <c:v>2450.54</c:v>
                </c:pt>
                <c:pt idx="4">
                  <c:v>2384.34</c:v>
                </c:pt>
                <c:pt idx="5">
                  <c:v>2324.1399999999994</c:v>
                </c:pt>
                <c:pt idx="6">
                  <c:v>2269.9399999999996</c:v>
                </c:pt>
                <c:pt idx="7">
                  <c:v>2221.7399999999998</c:v>
                </c:pt>
                <c:pt idx="8">
                  <c:v>2179.54</c:v>
                </c:pt>
                <c:pt idx="9">
                  <c:v>2143.34</c:v>
                </c:pt>
                <c:pt idx="10">
                  <c:v>2113.1399999999994</c:v>
                </c:pt>
                <c:pt idx="11">
                  <c:v>2088.94</c:v>
                </c:pt>
                <c:pt idx="12">
                  <c:v>2070.7399999999998</c:v>
                </c:pt>
                <c:pt idx="13">
                  <c:v>2058.5399999999995</c:v>
                </c:pt>
                <c:pt idx="14">
                  <c:v>2052.34</c:v>
                </c:pt>
              </c:numCache>
            </c:numRef>
          </c:yVal>
          <c:smooth val="1"/>
        </c:ser>
        <c:ser>
          <c:idx val="2"/>
          <c:order val="2"/>
          <c:tx>
            <c:v>t = 5 hours</c:v>
          </c:tx>
          <c:xVal>
            <c:numRef>
              <c:f>'Permeability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'Permeability model'!$D$6:$D$20</c:f>
              <c:numCache>
                <c:formatCode>General</c:formatCode>
                <c:ptCount val="15"/>
                <c:pt idx="0">
                  <c:v>2478.8099999999995</c:v>
                </c:pt>
                <c:pt idx="1">
                  <c:v>2398.7099999999996</c:v>
                </c:pt>
                <c:pt idx="2">
                  <c:v>2324.6099999999997</c:v>
                </c:pt>
                <c:pt idx="3">
                  <c:v>2256.5099999999998</c:v>
                </c:pt>
                <c:pt idx="4">
                  <c:v>2194.41</c:v>
                </c:pt>
                <c:pt idx="5">
                  <c:v>2138.3099999999995</c:v>
                </c:pt>
                <c:pt idx="6">
                  <c:v>2088.2099999999996</c:v>
                </c:pt>
                <c:pt idx="7">
                  <c:v>2044.1099999999997</c:v>
                </c:pt>
                <c:pt idx="8">
                  <c:v>2006.0099999999998</c:v>
                </c:pt>
                <c:pt idx="9">
                  <c:v>1973.9099999999999</c:v>
                </c:pt>
                <c:pt idx="10">
                  <c:v>1947.8099999999995</c:v>
                </c:pt>
                <c:pt idx="11">
                  <c:v>1927.71</c:v>
                </c:pt>
                <c:pt idx="12">
                  <c:v>1913.6099999999997</c:v>
                </c:pt>
                <c:pt idx="13">
                  <c:v>1905.5099999999993</c:v>
                </c:pt>
                <c:pt idx="14">
                  <c:v>1903.4099999999999</c:v>
                </c:pt>
              </c:numCache>
            </c:numRef>
          </c:yVal>
          <c:smooth val="1"/>
        </c:ser>
        <c:ser>
          <c:idx val="3"/>
          <c:order val="3"/>
          <c:tx>
            <c:v>t = 6 hours</c:v>
          </c:tx>
          <c:xVal>
            <c:numRef>
              <c:f>'Permeability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'Permeability model'!$E$6:$E$20</c:f>
              <c:numCache>
                <c:formatCode>General</c:formatCode>
                <c:ptCount val="15"/>
                <c:pt idx="0">
                  <c:v>2356.04</c:v>
                </c:pt>
                <c:pt idx="1">
                  <c:v>2280.04</c:v>
                </c:pt>
                <c:pt idx="2">
                  <c:v>2210.04</c:v>
                </c:pt>
                <c:pt idx="3">
                  <c:v>2146.04</c:v>
                </c:pt>
                <c:pt idx="4">
                  <c:v>2088.04</c:v>
                </c:pt>
                <c:pt idx="5">
                  <c:v>2036.0399999999997</c:v>
                </c:pt>
                <c:pt idx="6">
                  <c:v>1990.04</c:v>
                </c:pt>
                <c:pt idx="7">
                  <c:v>1950.04</c:v>
                </c:pt>
                <c:pt idx="8">
                  <c:v>1916.04</c:v>
                </c:pt>
                <c:pt idx="9">
                  <c:v>1888.04</c:v>
                </c:pt>
                <c:pt idx="10">
                  <c:v>1866.0399999999997</c:v>
                </c:pt>
                <c:pt idx="11">
                  <c:v>1850.0400000000004</c:v>
                </c:pt>
                <c:pt idx="12">
                  <c:v>1840.04</c:v>
                </c:pt>
                <c:pt idx="13">
                  <c:v>1836.0399999999995</c:v>
                </c:pt>
                <c:pt idx="14">
                  <c:v>1838.04</c:v>
                </c:pt>
              </c:numCache>
            </c:numRef>
          </c:yVal>
          <c:smooth val="1"/>
        </c:ser>
        <c:ser>
          <c:idx val="4"/>
          <c:order val="4"/>
          <c:tx>
            <c:v>t = 7 hours</c:v>
          </c:tx>
          <c:xVal>
            <c:numRef>
              <c:f>'Permeability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'Permeability model'!$F$6:$F$20</c:f>
              <c:numCache>
                <c:formatCode>General</c:formatCode>
                <c:ptCount val="15"/>
                <c:pt idx="0">
                  <c:v>2316.8299999999995</c:v>
                </c:pt>
                <c:pt idx="1">
                  <c:v>2244.9299999999994</c:v>
                </c:pt>
                <c:pt idx="2">
                  <c:v>2179.0299999999993</c:v>
                </c:pt>
                <c:pt idx="3">
                  <c:v>2119.1299999999997</c:v>
                </c:pt>
                <c:pt idx="4">
                  <c:v>2065.2299999999996</c:v>
                </c:pt>
                <c:pt idx="5">
                  <c:v>2017.3299999999995</c:v>
                </c:pt>
                <c:pt idx="6">
                  <c:v>1975.4299999999994</c:v>
                </c:pt>
                <c:pt idx="7">
                  <c:v>1939.5299999999995</c:v>
                </c:pt>
                <c:pt idx="8">
                  <c:v>1909.6299999999997</c:v>
                </c:pt>
                <c:pt idx="9">
                  <c:v>1885.7299999999996</c:v>
                </c:pt>
                <c:pt idx="10">
                  <c:v>1867.8299999999995</c:v>
                </c:pt>
                <c:pt idx="11">
                  <c:v>1855.9299999999998</c:v>
                </c:pt>
                <c:pt idx="12">
                  <c:v>1850.0299999999995</c:v>
                </c:pt>
                <c:pt idx="13">
                  <c:v>1850.1299999999992</c:v>
                </c:pt>
                <c:pt idx="14">
                  <c:v>1856.2299999999996</c:v>
                </c:pt>
              </c:numCache>
            </c:numRef>
          </c:yVal>
          <c:smooth val="1"/>
        </c:ser>
        <c:ser>
          <c:idx val="5"/>
          <c:order val="5"/>
          <c:tx>
            <c:v>t = 8 hours</c:v>
          </c:tx>
          <c:xVal>
            <c:numRef>
              <c:f>'Permeability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'Permeability model'!$G$6:$G$20</c:f>
              <c:numCache>
                <c:formatCode>General</c:formatCode>
                <c:ptCount val="15"/>
                <c:pt idx="0">
                  <c:v>2361.1799999999998</c:v>
                </c:pt>
                <c:pt idx="1">
                  <c:v>2293.3799999999997</c:v>
                </c:pt>
                <c:pt idx="2">
                  <c:v>2231.58</c:v>
                </c:pt>
                <c:pt idx="3">
                  <c:v>2175.7799999999997</c:v>
                </c:pt>
                <c:pt idx="4">
                  <c:v>2125.98</c:v>
                </c:pt>
                <c:pt idx="5">
                  <c:v>2082.1799999999998</c:v>
                </c:pt>
                <c:pt idx="6">
                  <c:v>2044.3799999999997</c:v>
                </c:pt>
                <c:pt idx="7">
                  <c:v>2012.58</c:v>
                </c:pt>
                <c:pt idx="8">
                  <c:v>1986.78</c:v>
                </c:pt>
                <c:pt idx="9">
                  <c:v>1966.98</c:v>
                </c:pt>
                <c:pt idx="10">
                  <c:v>1953.1799999999998</c:v>
                </c:pt>
                <c:pt idx="11">
                  <c:v>1945.38</c:v>
                </c:pt>
                <c:pt idx="12">
                  <c:v>1943.58</c:v>
                </c:pt>
                <c:pt idx="13">
                  <c:v>1947.7799999999995</c:v>
                </c:pt>
                <c:pt idx="14">
                  <c:v>1957.98</c:v>
                </c:pt>
              </c:numCache>
            </c:numRef>
          </c:yVal>
          <c:smooth val="1"/>
        </c:ser>
        <c:ser>
          <c:idx val="6"/>
          <c:order val="6"/>
          <c:tx>
            <c:v>t = 8.8 hours</c:v>
          </c:tx>
          <c:xVal>
            <c:numRef>
              <c:f>'Permeability model'!$A$6:$A$20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'Permeability model'!$H$6:$H$20</c:f>
              <c:numCache>
                <c:formatCode>General</c:formatCode>
                <c:ptCount val="15"/>
                <c:pt idx="0">
                  <c:v>2456.8231999999998</c:v>
                </c:pt>
                <c:pt idx="1">
                  <c:v>2392.3031999999998</c:v>
                </c:pt>
                <c:pt idx="2">
                  <c:v>2333.7831999999999</c:v>
                </c:pt>
                <c:pt idx="3">
                  <c:v>2281.2632000000003</c:v>
                </c:pt>
                <c:pt idx="4">
                  <c:v>2234.7432000000003</c:v>
                </c:pt>
                <c:pt idx="5">
                  <c:v>2194.2231999999999</c:v>
                </c:pt>
                <c:pt idx="6">
                  <c:v>2159.7031999999999</c:v>
                </c:pt>
                <c:pt idx="7">
                  <c:v>2131.1831999999999</c:v>
                </c:pt>
                <c:pt idx="8">
                  <c:v>2108.6632</c:v>
                </c:pt>
                <c:pt idx="9">
                  <c:v>2092.1432000000004</c:v>
                </c:pt>
                <c:pt idx="10">
                  <c:v>2081.6232</c:v>
                </c:pt>
                <c:pt idx="11">
                  <c:v>2077.1032000000005</c:v>
                </c:pt>
                <c:pt idx="12">
                  <c:v>2078.5832</c:v>
                </c:pt>
                <c:pt idx="13">
                  <c:v>2086.0631999999996</c:v>
                </c:pt>
                <c:pt idx="14">
                  <c:v>2099.5432000000001</c:v>
                </c:pt>
              </c:numCache>
            </c:numRef>
          </c:yVal>
          <c:smooth val="1"/>
        </c:ser>
        <c:axId val="102604800"/>
        <c:axId val="102607104"/>
      </c:scatterChart>
      <c:valAx>
        <c:axId val="102604800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GB"/>
                  <a:t>Tempreature </a:t>
                </a:r>
                <a:r>
                  <a:rPr lang="en-GB" baseline="0"/>
                  <a:t> (°C)</a:t>
                </a:r>
                <a:endParaRPr lang="en-GB"/>
              </a:p>
            </c:rich>
          </c:tx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02607104"/>
        <c:crosses val="autoZero"/>
        <c:crossBetween val="midCat"/>
      </c:valAx>
      <c:valAx>
        <c:axId val="102607104"/>
        <c:scaling>
          <c:orientation val="minMax"/>
          <c:max val="3000"/>
          <c:min val="180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lang="en-GB"/>
                </a:pPr>
                <a:r>
                  <a:rPr lang="en-US"/>
                  <a:t>Permeability (milliDarcy's)</a:t>
                </a:r>
              </a:p>
            </c:rich>
          </c:tx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02604800"/>
        <c:crosses val="autoZero"/>
        <c:crossBetween val="midCat"/>
        <c:majorUnit val="250"/>
      </c:valAx>
      <c:spPr>
        <a:noFill/>
      </c:spPr>
    </c:plotArea>
    <c:legend>
      <c:legendPos val="r"/>
      <c:layout>
        <c:manualLayout>
          <c:xMode val="edge"/>
          <c:yMode val="edge"/>
          <c:x val="0.84038932823348045"/>
          <c:y val="0.13622097351457757"/>
          <c:w val="0.14859734766780594"/>
          <c:h val="0.7017127095709883"/>
        </c:manualLayout>
      </c:layout>
      <c:txPr>
        <a:bodyPr/>
        <a:lstStyle/>
        <a:p>
          <a:pPr>
            <a:defRPr lang="en-GB"/>
          </a:pPr>
          <a:endParaRPr lang="en-US"/>
        </a:p>
      </c:txPr>
    </c:legend>
    <c:plotVisOnly val="1"/>
  </c:chart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en-GB"/>
            </a:pPr>
            <a:r>
              <a:rPr lang="en-US"/>
              <a:t>Permeability Vs Time</a:t>
            </a:r>
          </a:p>
        </c:rich>
      </c:tx>
    </c:title>
    <c:plotArea>
      <c:layout>
        <c:manualLayout>
          <c:layoutTarget val="inner"/>
          <c:xMode val="edge"/>
          <c:yMode val="edge"/>
          <c:x val="0.10598176660103523"/>
          <c:y val="0.13271060577237873"/>
          <c:w val="0.66561837413815184"/>
          <c:h val="0.69796661976301155"/>
        </c:manualLayout>
      </c:layout>
      <c:scatterChart>
        <c:scatterStyle val="smoothMarker"/>
        <c:ser>
          <c:idx val="0"/>
          <c:order val="0"/>
          <c:tx>
            <c:v>T = 130 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model'!$B$24:$B$29</c:f>
              <c:numCache>
                <c:formatCode>General</c:formatCode>
                <c:ptCount val="6"/>
                <c:pt idx="0">
                  <c:v>2910.3671999999997</c:v>
                </c:pt>
                <c:pt idx="1">
                  <c:v>2685.1399999999994</c:v>
                </c:pt>
                <c:pt idx="2">
                  <c:v>2478.8099999999995</c:v>
                </c:pt>
                <c:pt idx="3">
                  <c:v>2356.04</c:v>
                </c:pt>
                <c:pt idx="4">
                  <c:v>2316.8299999999995</c:v>
                </c:pt>
                <c:pt idx="5">
                  <c:v>2383.2000619999994</c:v>
                </c:pt>
              </c:numCache>
            </c:numRef>
          </c:yVal>
          <c:smooth val="1"/>
        </c:ser>
        <c:ser>
          <c:idx val="1"/>
          <c:order val="1"/>
          <c:tx>
            <c:v>T = 150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model'!$C$24:$C$29</c:f>
              <c:numCache>
                <c:formatCode>General</c:formatCode>
                <c:ptCount val="6"/>
                <c:pt idx="0">
                  <c:v>2741.4072000000001</c:v>
                </c:pt>
                <c:pt idx="1">
                  <c:v>2522.7399999999998</c:v>
                </c:pt>
                <c:pt idx="2">
                  <c:v>2324.6099999999997</c:v>
                </c:pt>
                <c:pt idx="3">
                  <c:v>2210.04</c:v>
                </c:pt>
                <c:pt idx="4">
                  <c:v>2179.0299999999993</c:v>
                </c:pt>
                <c:pt idx="5">
                  <c:v>2255.4860619999995</c:v>
                </c:pt>
              </c:numCache>
            </c:numRef>
          </c:yVal>
          <c:smooth val="1"/>
        </c:ser>
        <c:ser>
          <c:idx val="2"/>
          <c:order val="2"/>
          <c:tx>
            <c:v>T = 180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model'!$D$24:$D$29</c:f>
              <c:numCache>
                <c:formatCode>General</c:formatCode>
                <c:ptCount val="6"/>
                <c:pt idx="0">
                  <c:v>2532.9671999999996</c:v>
                </c:pt>
                <c:pt idx="1">
                  <c:v>2324.1399999999994</c:v>
                </c:pt>
                <c:pt idx="2">
                  <c:v>2138.3099999999995</c:v>
                </c:pt>
                <c:pt idx="3">
                  <c:v>2036.0399999999997</c:v>
                </c:pt>
                <c:pt idx="4">
                  <c:v>2017.3299999999995</c:v>
                </c:pt>
                <c:pt idx="5">
                  <c:v>2108.9150619999991</c:v>
                </c:pt>
              </c:numCache>
            </c:numRef>
          </c:yVal>
          <c:smooth val="1"/>
        </c:ser>
        <c:ser>
          <c:idx val="3"/>
          <c:order val="3"/>
          <c:tx>
            <c:v>T = 200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model'!$E$24:$E$29</c:f>
              <c:numCache>
                <c:formatCode>General</c:formatCode>
                <c:ptCount val="6"/>
                <c:pt idx="0">
                  <c:v>2424.0072</c:v>
                </c:pt>
                <c:pt idx="1">
                  <c:v>2221.7399999999998</c:v>
                </c:pt>
                <c:pt idx="2">
                  <c:v>2044.1099999999997</c:v>
                </c:pt>
                <c:pt idx="3">
                  <c:v>1950.04</c:v>
                </c:pt>
                <c:pt idx="4">
                  <c:v>1939.5299999999995</c:v>
                </c:pt>
                <c:pt idx="5">
                  <c:v>2041.2010619999996</c:v>
                </c:pt>
              </c:numCache>
            </c:numRef>
          </c:yVal>
          <c:smooth val="1"/>
        </c:ser>
        <c:ser>
          <c:idx val="4"/>
          <c:order val="4"/>
          <c:tx>
            <c:v>T = 230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model'!$F$24:$F$29</c:f>
              <c:numCache>
                <c:formatCode>General</c:formatCode>
                <c:ptCount val="6"/>
                <c:pt idx="0">
                  <c:v>2305.5671999999995</c:v>
                </c:pt>
                <c:pt idx="1">
                  <c:v>2113.1399999999994</c:v>
                </c:pt>
                <c:pt idx="2">
                  <c:v>1947.8099999999995</c:v>
                </c:pt>
                <c:pt idx="3">
                  <c:v>1866.0399999999997</c:v>
                </c:pt>
                <c:pt idx="4">
                  <c:v>1867.8299999999995</c:v>
                </c:pt>
                <c:pt idx="5">
                  <c:v>1984.6300619999993</c:v>
                </c:pt>
              </c:numCache>
            </c:numRef>
          </c:yVal>
          <c:smooth val="1"/>
        </c:ser>
        <c:ser>
          <c:idx val="5"/>
          <c:order val="5"/>
          <c:tx>
            <c:v>T = 250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model'!$G$24:$G$29</c:f>
              <c:numCache>
                <c:formatCode>General</c:formatCode>
                <c:ptCount val="6"/>
                <c:pt idx="0">
                  <c:v>2256.6071999999999</c:v>
                </c:pt>
                <c:pt idx="1">
                  <c:v>2070.7399999999998</c:v>
                </c:pt>
                <c:pt idx="2">
                  <c:v>1913.6099999999997</c:v>
                </c:pt>
                <c:pt idx="3">
                  <c:v>1840.04</c:v>
                </c:pt>
                <c:pt idx="4">
                  <c:v>1850.0299999999995</c:v>
                </c:pt>
                <c:pt idx="5">
                  <c:v>1976.9160619999996</c:v>
                </c:pt>
              </c:numCache>
            </c:numRef>
          </c:yVal>
          <c:smooth val="1"/>
        </c:ser>
        <c:ser>
          <c:idx val="6"/>
          <c:order val="6"/>
          <c:tx>
            <c:v>T = 270 °C</c:v>
          </c:tx>
          <c:xVal>
            <c:numRef>
              <c:f>'Permeability model'!$A$24:$A$29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'Permeability model'!$H$24:$H$29</c:f>
              <c:numCache>
                <c:formatCode>General</c:formatCode>
                <c:ptCount val="6"/>
                <c:pt idx="0">
                  <c:v>2231.6472000000003</c:v>
                </c:pt>
                <c:pt idx="1">
                  <c:v>2052.34</c:v>
                </c:pt>
                <c:pt idx="2">
                  <c:v>1903.4099999999999</c:v>
                </c:pt>
                <c:pt idx="3">
                  <c:v>1838.04</c:v>
                </c:pt>
                <c:pt idx="4">
                  <c:v>1856.2299999999996</c:v>
                </c:pt>
                <c:pt idx="5">
                  <c:v>1993.2020619999996</c:v>
                </c:pt>
              </c:numCache>
            </c:numRef>
          </c:yVal>
          <c:smooth val="1"/>
        </c:ser>
        <c:axId val="102870016"/>
        <c:axId val="102888576"/>
      </c:scatterChart>
      <c:valAx>
        <c:axId val="102870016"/>
        <c:scaling>
          <c:orientation val="minMax"/>
          <c:min val="2"/>
        </c:scaling>
        <c:axPos val="b"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US"/>
                  <a:t>Time (hours)</a:t>
                </a:r>
              </a:p>
            </c:rich>
          </c:tx>
          <c:layout>
            <c:manualLayout>
              <c:xMode val="edge"/>
              <c:yMode val="edge"/>
              <c:x val="0.41159768449945838"/>
              <c:y val="0.91887121501279501"/>
            </c:manualLayout>
          </c:layout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02888576"/>
        <c:crosses val="autoZero"/>
        <c:crossBetween val="midCat"/>
      </c:valAx>
      <c:valAx>
        <c:axId val="102888576"/>
        <c:scaling>
          <c:orientation val="minMax"/>
          <c:max val="3000"/>
          <c:min val="1750"/>
        </c:scaling>
        <c:axPos val="l"/>
        <c:majorGridlines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US"/>
                  <a:t>Permeability (milliDarcy's)</a:t>
                </a:r>
              </a:p>
            </c:rich>
          </c:tx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02870016"/>
        <c:crosses val="autoZero"/>
        <c:crossBetween val="midCat"/>
        <c:majorUnit val="250"/>
      </c:valAx>
      <c:spPr>
        <a:noFill/>
      </c:spPr>
    </c:plotArea>
    <c:legend>
      <c:legendPos val="r"/>
      <c:layout>
        <c:manualLayout>
          <c:xMode val="edge"/>
          <c:yMode val="edge"/>
          <c:x val="0.79906171175382967"/>
          <c:y val="0.25261020579165067"/>
          <c:w val="0.17285409227280271"/>
          <c:h val="0.62022105570137065"/>
        </c:manualLayout>
      </c:layout>
      <c:txPr>
        <a:bodyPr/>
        <a:lstStyle/>
        <a:p>
          <a:pPr>
            <a:defRPr lang="en-GB"/>
          </a:pPr>
          <a:endParaRPr lang="en-US"/>
        </a:p>
      </c:txPr>
    </c:legend>
    <c:plotVisOnly val="1"/>
  </c:chart>
  <c:spPr>
    <a:solidFill>
      <a:schemeClr val="bg1"/>
    </a:solidFill>
  </c:sp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en-GB"/>
            </a:pPr>
            <a:r>
              <a:rPr lang="en-US"/>
              <a:t>Permeability Vs Temperature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t = 3.3 hours</c:v>
          </c:tx>
          <c:xVal>
            <c:numRef>
              <c:f>'Ultimate compressive stress'!$A$6:$A$20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'Ultimate compressive stress'!$B$6:$B$20</c:f>
              <c:numCache>
                <c:formatCode>General</c:formatCode>
                <c:ptCount val="15"/>
                <c:pt idx="0">
                  <c:v>1.6690416000000001</c:v>
                </c:pt>
                <c:pt idx="1">
                  <c:v>1.6104216</c:v>
                </c:pt>
                <c:pt idx="2">
                  <c:v>1.5498015999999997</c:v>
                </c:pt>
                <c:pt idx="3">
                  <c:v>1.4871815999999998</c:v>
                </c:pt>
                <c:pt idx="4">
                  <c:v>1.4225615999999999</c:v>
                </c:pt>
                <c:pt idx="5">
                  <c:v>1.3559416</c:v>
                </c:pt>
                <c:pt idx="6">
                  <c:v>1.2873216000000001</c:v>
                </c:pt>
                <c:pt idx="7">
                  <c:v>1.2167016000000002</c:v>
                </c:pt>
                <c:pt idx="8">
                  <c:v>1.1440816</c:v>
                </c:pt>
                <c:pt idx="9">
                  <c:v>1.0694616000000003</c:v>
                </c:pt>
                <c:pt idx="10">
                  <c:v>0.99284159999999977</c:v>
                </c:pt>
                <c:pt idx="11">
                  <c:v>0.91422159999999975</c:v>
                </c:pt>
                <c:pt idx="12">
                  <c:v>0.83360159999999983</c:v>
                </c:pt>
                <c:pt idx="13">
                  <c:v>0.7509815999999998</c:v>
                </c:pt>
                <c:pt idx="14">
                  <c:v>0.66636159999999989</c:v>
                </c:pt>
              </c:numCache>
            </c:numRef>
          </c:yVal>
          <c:smooth val="1"/>
        </c:ser>
        <c:ser>
          <c:idx val="1"/>
          <c:order val="1"/>
          <c:tx>
            <c:v>t = 4 hours</c:v>
          </c:tx>
          <c:xVal>
            <c:numRef>
              <c:f>'Ultimate compressive stress'!$A$6:$A$20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'Ultimate compressive stress'!$C$6:$C$20</c:f>
              <c:numCache>
                <c:formatCode>General</c:formatCode>
                <c:ptCount val="15"/>
                <c:pt idx="0">
                  <c:v>1.7198399999999998</c:v>
                </c:pt>
                <c:pt idx="1">
                  <c:v>1.6539399999999997</c:v>
                </c:pt>
                <c:pt idx="2">
                  <c:v>1.5860399999999995</c:v>
                </c:pt>
                <c:pt idx="3">
                  <c:v>1.5161399999999998</c:v>
                </c:pt>
                <c:pt idx="4">
                  <c:v>1.4442399999999995</c:v>
                </c:pt>
                <c:pt idx="5">
                  <c:v>1.3703400000000003</c:v>
                </c:pt>
                <c:pt idx="6">
                  <c:v>1.2944399999999998</c:v>
                </c:pt>
                <c:pt idx="7">
                  <c:v>1.2165400000000002</c:v>
                </c:pt>
                <c:pt idx="8">
                  <c:v>1.1366400000000001</c:v>
                </c:pt>
                <c:pt idx="9">
                  <c:v>1.0547400000000002</c:v>
                </c:pt>
                <c:pt idx="10">
                  <c:v>0.97084000000000026</c:v>
                </c:pt>
                <c:pt idx="11">
                  <c:v>0.88493999999999973</c:v>
                </c:pt>
                <c:pt idx="12">
                  <c:v>0.7970400000000003</c:v>
                </c:pt>
                <c:pt idx="13">
                  <c:v>0.70713999999999977</c:v>
                </c:pt>
                <c:pt idx="14">
                  <c:v>0.6152399999999999</c:v>
                </c:pt>
              </c:numCache>
            </c:numRef>
          </c:yVal>
          <c:smooth val="1"/>
        </c:ser>
        <c:ser>
          <c:idx val="2"/>
          <c:order val="2"/>
          <c:tx>
            <c:v>t = 5 hours</c:v>
          </c:tx>
          <c:xVal>
            <c:numRef>
              <c:f>'Ultimate compressive stress'!$A$6:$A$20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'Ultimate compressive stress'!$D$6:$D$20</c:f>
              <c:numCache>
                <c:formatCode>General</c:formatCode>
                <c:ptCount val="15"/>
                <c:pt idx="0">
                  <c:v>1.7806200000000003</c:v>
                </c:pt>
                <c:pt idx="1">
                  <c:v>1.7056200000000001</c:v>
                </c:pt>
                <c:pt idx="2">
                  <c:v>1.6286199999999997</c:v>
                </c:pt>
                <c:pt idx="3">
                  <c:v>1.5496199999999998</c:v>
                </c:pt>
                <c:pt idx="4">
                  <c:v>1.4686199999999998</c:v>
                </c:pt>
                <c:pt idx="5">
                  <c:v>1.3856200000000003</c:v>
                </c:pt>
                <c:pt idx="6">
                  <c:v>1.3006199999999999</c:v>
                </c:pt>
                <c:pt idx="7">
                  <c:v>1.2136200000000004</c:v>
                </c:pt>
                <c:pt idx="8">
                  <c:v>1.12462</c:v>
                </c:pt>
                <c:pt idx="9">
                  <c:v>1.0336200000000004</c:v>
                </c:pt>
                <c:pt idx="10">
                  <c:v>0.94062000000000001</c:v>
                </c:pt>
                <c:pt idx="11">
                  <c:v>0.84561999999999982</c:v>
                </c:pt>
                <c:pt idx="12">
                  <c:v>0.74862000000000006</c:v>
                </c:pt>
                <c:pt idx="13">
                  <c:v>0.64961999999999986</c:v>
                </c:pt>
                <c:pt idx="14">
                  <c:v>0.54862000000000011</c:v>
                </c:pt>
              </c:numCache>
            </c:numRef>
          </c:yVal>
          <c:smooth val="1"/>
        </c:ser>
        <c:ser>
          <c:idx val="3"/>
          <c:order val="3"/>
          <c:tx>
            <c:v>t = 6 hours</c:v>
          </c:tx>
          <c:xVal>
            <c:numRef>
              <c:f>'Ultimate compressive stress'!$A$6:$A$20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'Ultimate compressive stress'!$E$6:$E$20</c:f>
              <c:numCache>
                <c:formatCode>General</c:formatCode>
                <c:ptCount val="15"/>
                <c:pt idx="0">
                  <c:v>1.8383799999999999</c:v>
                </c:pt>
                <c:pt idx="1">
                  <c:v>1.7542800000000001</c:v>
                </c:pt>
                <c:pt idx="2">
                  <c:v>1.66818</c:v>
                </c:pt>
                <c:pt idx="3">
                  <c:v>1.5800800000000002</c:v>
                </c:pt>
                <c:pt idx="4">
                  <c:v>1.4899800000000001</c:v>
                </c:pt>
                <c:pt idx="5">
                  <c:v>1.3978800000000002</c:v>
                </c:pt>
                <c:pt idx="6">
                  <c:v>1.3037800000000002</c:v>
                </c:pt>
                <c:pt idx="7">
                  <c:v>1.2076799999999999</c:v>
                </c:pt>
                <c:pt idx="8">
                  <c:v>1.1095800000000007</c:v>
                </c:pt>
                <c:pt idx="9">
                  <c:v>1.0094799999999999</c:v>
                </c:pt>
                <c:pt idx="10">
                  <c:v>0.90738000000000008</c:v>
                </c:pt>
                <c:pt idx="11">
                  <c:v>0.80327999999999999</c:v>
                </c:pt>
                <c:pt idx="12">
                  <c:v>0.69718000000000013</c:v>
                </c:pt>
                <c:pt idx="13">
                  <c:v>0.58908000000000005</c:v>
                </c:pt>
                <c:pt idx="14">
                  <c:v>0.47897999999999974</c:v>
                </c:pt>
              </c:numCache>
            </c:numRef>
          </c:yVal>
          <c:smooth val="1"/>
        </c:ser>
        <c:ser>
          <c:idx val="4"/>
          <c:order val="4"/>
          <c:tx>
            <c:v>t = 7 hours</c:v>
          </c:tx>
          <c:xVal>
            <c:numRef>
              <c:f>'Ultimate compressive stress'!$A$6:$A$20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'Ultimate compressive stress'!$F$6:$F$20</c:f>
              <c:numCache>
                <c:formatCode>General</c:formatCode>
                <c:ptCount val="15"/>
                <c:pt idx="0">
                  <c:v>1.8931199999999997</c:v>
                </c:pt>
                <c:pt idx="1">
                  <c:v>1.79992</c:v>
                </c:pt>
                <c:pt idx="2">
                  <c:v>1.7047199999999998</c:v>
                </c:pt>
                <c:pt idx="3">
                  <c:v>1.6075199999999996</c:v>
                </c:pt>
                <c:pt idx="4">
                  <c:v>1.5083199999999999</c:v>
                </c:pt>
                <c:pt idx="5">
                  <c:v>1.4071200000000001</c:v>
                </c:pt>
                <c:pt idx="6">
                  <c:v>1.30392</c:v>
                </c:pt>
                <c:pt idx="7">
                  <c:v>1.1987199999999998</c:v>
                </c:pt>
                <c:pt idx="8">
                  <c:v>1.09152</c:v>
                </c:pt>
                <c:pt idx="9">
                  <c:v>0.9823200000000003</c:v>
                </c:pt>
                <c:pt idx="10">
                  <c:v>0.87111999999999989</c:v>
                </c:pt>
                <c:pt idx="11">
                  <c:v>0.75791999999999971</c:v>
                </c:pt>
                <c:pt idx="12">
                  <c:v>0.64271999999999996</c:v>
                </c:pt>
                <c:pt idx="13">
                  <c:v>0.52551999999999932</c:v>
                </c:pt>
                <c:pt idx="14">
                  <c:v>0.40632000000000001</c:v>
                </c:pt>
              </c:numCache>
            </c:numRef>
          </c:yVal>
          <c:smooth val="1"/>
        </c:ser>
        <c:ser>
          <c:idx val="5"/>
          <c:order val="5"/>
          <c:tx>
            <c:v>t = 8 hours</c:v>
          </c:tx>
          <c:xVal>
            <c:numRef>
              <c:f>'Ultimate compressive stress'!$A$6:$A$20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'Ultimate compressive stress'!$G$6:$G$20</c:f>
              <c:numCache>
                <c:formatCode>General</c:formatCode>
                <c:ptCount val="15"/>
                <c:pt idx="0">
                  <c:v>1.9448400000000001</c:v>
                </c:pt>
                <c:pt idx="1">
                  <c:v>1.8425400000000001</c:v>
                </c:pt>
                <c:pt idx="2">
                  <c:v>1.7382400000000002</c:v>
                </c:pt>
                <c:pt idx="3">
                  <c:v>1.6319399999999997</c:v>
                </c:pt>
                <c:pt idx="4">
                  <c:v>1.5236400000000003</c:v>
                </c:pt>
                <c:pt idx="5">
                  <c:v>1.4133400000000003</c:v>
                </c:pt>
                <c:pt idx="6">
                  <c:v>1.30104</c:v>
                </c:pt>
                <c:pt idx="7">
                  <c:v>1.1867400000000004</c:v>
                </c:pt>
                <c:pt idx="8">
                  <c:v>1.0704400000000001</c:v>
                </c:pt>
                <c:pt idx="9">
                  <c:v>0.95214000000000043</c:v>
                </c:pt>
                <c:pt idx="10">
                  <c:v>0.83183999999999991</c:v>
                </c:pt>
                <c:pt idx="11">
                  <c:v>0.70954000000000028</c:v>
                </c:pt>
                <c:pt idx="12">
                  <c:v>0.58523999999999998</c:v>
                </c:pt>
                <c:pt idx="13">
                  <c:v>0.45894000000000035</c:v>
                </c:pt>
                <c:pt idx="14">
                  <c:v>0.33064000000000004</c:v>
                </c:pt>
              </c:numCache>
            </c:numRef>
          </c:yVal>
          <c:smooth val="1"/>
        </c:ser>
        <c:ser>
          <c:idx val="6"/>
          <c:order val="6"/>
          <c:tx>
            <c:v>t = 8.8 hours</c:v>
          </c:tx>
          <c:xVal>
            <c:numRef>
              <c:f>'Ultimate compressive stress'!$A$6:$A$20</c:f>
              <c:numCache>
                <c:formatCode>General</c:formatCode>
                <c:ptCount val="15"/>
                <c:pt idx="0">
                  <c:v>130</c:v>
                </c:pt>
                <c:pt idx="1">
                  <c:v>140</c:v>
                </c:pt>
                <c:pt idx="2">
                  <c:v>150</c:v>
                </c:pt>
                <c:pt idx="3">
                  <c:v>160</c:v>
                </c:pt>
                <c:pt idx="4">
                  <c:v>170</c:v>
                </c:pt>
                <c:pt idx="5">
                  <c:v>180</c:v>
                </c:pt>
                <c:pt idx="6">
                  <c:v>190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230</c:v>
                </c:pt>
                <c:pt idx="11">
                  <c:v>240</c:v>
                </c:pt>
                <c:pt idx="12">
                  <c:v>250</c:v>
                </c:pt>
                <c:pt idx="13">
                  <c:v>260</c:v>
                </c:pt>
                <c:pt idx="14">
                  <c:v>270</c:v>
                </c:pt>
              </c:numCache>
            </c:numRef>
          </c:xVal>
          <c:yVal>
            <c:numRef>
              <c:f>'Ultimate compressive stress'!$H$6:$H$20</c:f>
              <c:numCache>
                <c:formatCode>General</c:formatCode>
                <c:ptCount val="15"/>
                <c:pt idx="0">
                  <c:v>1.9840416000000003</c:v>
                </c:pt>
                <c:pt idx="1">
                  <c:v>1.8744615999999998</c:v>
                </c:pt>
                <c:pt idx="2">
                  <c:v>1.7628815999999998</c:v>
                </c:pt>
                <c:pt idx="3">
                  <c:v>1.6493015999999998</c:v>
                </c:pt>
                <c:pt idx="4">
                  <c:v>1.5337216</c:v>
                </c:pt>
                <c:pt idx="5">
                  <c:v>1.4161416000000004</c:v>
                </c:pt>
                <c:pt idx="6">
                  <c:v>1.2965615999999995</c:v>
                </c:pt>
                <c:pt idx="7">
                  <c:v>1.1749816000000004</c:v>
                </c:pt>
                <c:pt idx="8">
                  <c:v>1.0514016000000002</c:v>
                </c:pt>
                <c:pt idx="9">
                  <c:v>0.92582160000000058</c:v>
                </c:pt>
                <c:pt idx="10">
                  <c:v>0.79824159999999988</c:v>
                </c:pt>
                <c:pt idx="11">
                  <c:v>0.66866159999999986</c:v>
                </c:pt>
                <c:pt idx="12">
                  <c:v>0.53708160000000005</c:v>
                </c:pt>
                <c:pt idx="13">
                  <c:v>0.40350159999999979</c:v>
                </c:pt>
                <c:pt idx="14">
                  <c:v>0.2679216000000002</c:v>
                </c:pt>
              </c:numCache>
            </c:numRef>
          </c:yVal>
          <c:smooth val="1"/>
        </c:ser>
        <c:axId val="103069952"/>
        <c:axId val="103080320"/>
      </c:scatterChart>
      <c:valAx>
        <c:axId val="103069952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GB"/>
                  <a:t>Tempreature </a:t>
                </a:r>
                <a:r>
                  <a:rPr lang="en-GB" baseline="0"/>
                  <a:t> (°C)</a:t>
                </a:r>
                <a:endParaRPr lang="en-GB"/>
              </a:p>
            </c:rich>
          </c:tx>
          <c:layout/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03080320"/>
        <c:crosses val="autoZero"/>
        <c:crossBetween val="midCat"/>
      </c:valAx>
      <c:valAx>
        <c:axId val="103080320"/>
        <c:scaling>
          <c:orientation val="minMax"/>
          <c:max val="2"/>
          <c:min val="0.30000000000000021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lang="en-GB"/>
                </a:pPr>
                <a:r>
                  <a:rPr lang="en-US"/>
                  <a:t>Permeability (milliDarcy's)</a:t>
                </a:r>
              </a:p>
            </c:rich>
          </c:tx>
          <c:layout/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03069952"/>
        <c:crosses val="autoZero"/>
        <c:crossBetween val="midCat"/>
        <c:majorUnit val="0.5"/>
      </c:valAx>
      <c:spPr>
        <a:noFill/>
      </c:spPr>
    </c:plotArea>
    <c:legend>
      <c:legendPos val="r"/>
      <c:layout>
        <c:manualLayout>
          <c:xMode val="edge"/>
          <c:yMode val="edge"/>
          <c:x val="0.84038932823348078"/>
          <c:y val="0.13622097351457757"/>
          <c:w val="0.14859734766780602"/>
          <c:h val="0.7017127095709883"/>
        </c:manualLayout>
      </c:layout>
      <c:txPr>
        <a:bodyPr/>
        <a:lstStyle/>
        <a:p>
          <a:pPr>
            <a:defRPr lang="en-GB"/>
          </a:pPr>
          <a:endParaRPr lang="en-US"/>
        </a:p>
      </c:txPr>
    </c:legend>
    <c:plotVisOnly val="1"/>
  </c:chart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en-GB"/>
            </a:pPr>
            <a:r>
              <a:rPr lang="en-US"/>
              <a:t>Permeability Vs Time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0598176660103523"/>
          <c:y val="0.13271060577237878"/>
          <c:w val="0.66561837413815206"/>
          <c:h val="0.69796661976301155"/>
        </c:manualLayout>
      </c:layout>
      <c:scatterChart>
        <c:scatterStyle val="smoothMarker"/>
        <c:ser>
          <c:idx val="0"/>
          <c:order val="0"/>
          <c:tx>
            <c:v>T = 130  °C</c:v>
          </c:tx>
          <c:xVal>
            <c:numRef>
              <c:f>'Ultimate compressive stress'!$A$24:$A$29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'Ultimate compressive stress'!$B$24:$B$29</c:f>
              <c:numCache>
                <c:formatCode>General</c:formatCode>
                <c:ptCount val="6"/>
                <c:pt idx="0">
                  <c:v>1.6690416000000001</c:v>
                </c:pt>
                <c:pt idx="1">
                  <c:v>1.7198399999999998</c:v>
                </c:pt>
                <c:pt idx="2">
                  <c:v>1.7806200000000003</c:v>
                </c:pt>
                <c:pt idx="3">
                  <c:v>1.8383799999999999</c:v>
                </c:pt>
                <c:pt idx="4">
                  <c:v>1.8931199999999997</c:v>
                </c:pt>
                <c:pt idx="5">
                  <c:v>1.9563084210000001</c:v>
                </c:pt>
              </c:numCache>
            </c:numRef>
          </c:yVal>
          <c:smooth val="1"/>
        </c:ser>
        <c:ser>
          <c:idx val="1"/>
          <c:order val="1"/>
          <c:tx>
            <c:v>T = 150 °C</c:v>
          </c:tx>
          <c:xVal>
            <c:numRef>
              <c:f>'Ultimate compressive stress'!$A$24:$A$29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'Ultimate compressive stress'!$C$24:$C$29</c:f>
              <c:numCache>
                <c:formatCode>General</c:formatCode>
                <c:ptCount val="6"/>
                <c:pt idx="0">
                  <c:v>1.5498015999999997</c:v>
                </c:pt>
                <c:pt idx="1">
                  <c:v>1.5860399999999995</c:v>
                </c:pt>
                <c:pt idx="2">
                  <c:v>1.6286199999999997</c:v>
                </c:pt>
                <c:pt idx="3">
                  <c:v>1.66818</c:v>
                </c:pt>
                <c:pt idx="4">
                  <c:v>1.7047199999999998</c:v>
                </c:pt>
                <c:pt idx="5">
                  <c:v>1.7455224209999998</c:v>
                </c:pt>
              </c:numCache>
            </c:numRef>
          </c:yVal>
          <c:smooth val="1"/>
        </c:ser>
        <c:ser>
          <c:idx val="2"/>
          <c:order val="2"/>
          <c:tx>
            <c:v>T = 180 °C</c:v>
          </c:tx>
          <c:xVal>
            <c:numRef>
              <c:f>'Ultimate compressive stress'!$A$24:$A$29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'Ultimate compressive stress'!$D$24:$D$29</c:f>
              <c:numCache>
                <c:formatCode>General</c:formatCode>
                <c:ptCount val="6"/>
                <c:pt idx="0">
                  <c:v>1.3559416</c:v>
                </c:pt>
                <c:pt idx="1">
                  <c:v>1.3703400000000003</c:v>
                </c:pt>
                <c:pt idx="2">
                  <c:v>1.3856200000000003</c:v>
                </c:pt>
                <c:pt idx="3">
                  <c:v>1.3978800000000002</c:v>
                </c:pt>
                <c:pt idx="4">
                  <c:v>1.4071200000000001</c:v>
                </c:pt>
                <c:pt idx="5">
                  <c:v>1.4143434210000003</c:v>
                </c:pt>
              </c:numCache>
            </c:numRef>
          </c:yVal>
          <c:smooth val="1"/>
        </c:ser>
        <c:ser>
          <c:idx val="3"/>
          <c:order val="3"/>
          <c:tx>
            <c:v>T = 200 °C</c:v>
          </c:tx>
          <c:xVal>
            <c:numRef>
              <c:f>'Ultimate compressive stress'!$A$24:$A$29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'Ultimate compressive stress'!$E$24:$E$29</c:f>
              <c:numCache>
                <c:formatCode>General</c:formatCode>
                <c:ptCount val="6"/>
                <c:pt idx="0">
                  <c:v>1.2167016000000002</c:v>
                </c:pt>
                <c:pt idx="1">
                  <c:v>1.2165400000000002</c:v>
                </c:pt>
                <c:pt idx="2">
                  <c:v>1.2136200000000004</c:v>
                </c:pt>
                <c:pt idx="3">
                  <c:v>1.2076799999999999</c:v>
                </c:pt>
                <c:pt idx="4">
                  <c:v>1.1987199999999998</c:v>
                </c:pt>
                <c:pt idx="5">
                  <c:v>1.1835574210000004</c:v>
                </c:pt>
              </c:numCache>
            </c:numRef>
          </c:yVal>
          <c:smooth val="1"/>
        </c:ser>
        <c:ser>
          <c:idx val="4"/>
          <c:order val="4"/>
          <c:tx>
            <c:v>T = 230 °C</c:v>
          </c:tx>
          <c:xVal>
            <c:numRef>
              <c:f>'Ultimate compressive stress'!$A$24:$A$29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'Ultimate compressive stress'!$F$24:$F$29</c:f>
              <c:numCache>
                <c:formatCode>General</c:formatCode>
                <c:ptCount val="6"/>
                <c:pt idx="0">
                  <c:v>0.99284159999999977</c:v>
                </c:pt>
                <c:pt idx="1">
                  <c:v>0.97084000000000026</c:v>
                </c:pt>
                <c:pt idx="2">
                  <c:v>0.94062000000000001</c:v>
                </c:pt>
                <c:pt idx="3">
                  <c:v>0.90738000000000008</c:v>
                </c:pt>
                <c:pt idx="4">
                  <c:v>0.87111999999999989</c:v>
                </c:pt>
                <c:pt idx="5">
                  <c:v>0.8223784209999998</c:v>
                </c:pt>
              </c:numCache>
            </c:numRef>
          </c:yVal>
          <c:smooth val="1"/>
        </c:ser>
        <c:ser>
          <c:idx val="5"/>
          <c:order val="5"/>
          <c:tx>
            <c:v>T = 250 °C</c:v>
          </c:tx>
          <c:xVal>
            <c:numRef>
              <c:f>'Ultimate compressive stress'!$A$24:$A$29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'Ultimate compressive stress'!$G$24:$G$29</c:f>
              <c:numCache>
                <c:formatCode>General</c:formatCode>
                <c:ptCount val="6"/>
                <c:pt idx="0">
                  <c:v>0.83360159999999983</c:v>
                </c:pt>
                <c:pt idx="1">
                  <c:v>0.7970400000000003</c:v>
                </c:pt>
                <c:pt idx="2">
                  <c:v>0.74862000000000006</c:v>
                </c:pt>
                <c:pt idx="3">
                  <c:v>0.69718000000000013</c:v>
                </c:pt>
                <c:pt idx="4">
                  <c:v>0.64271999999999996</c:v>
                </c:pt>
                <c:pt idx="5">
                  <c:v>0.57159242099999985</c:v>
                </c:pt>
              </c:numCache>
            </c:numRef>
          </c:yVal>
          <c:smooth val="1"/>
        </c:ser>
        <c:ser>
          <c:idx val="6"/>
          <c:order val="6"/>
          <c:tx>
            <c:v>T = 270 °C</c:v>
          </c:tx>
          <c:xVal>
            <c:numRef>
              <c:f>'Ultimate compressive stress'!$A$24:$A$29</c:f>
              <c:numCache>
                <c:formatCode>General</c:formatCode>
                <c:ptCount val="6"/>
                <c:pt idx="0">
                  <c:v>3.2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8.23</c:v>
                </c:pt>
              </c:numCache>
            </c:numRef>
          </c:xVal>
          <c:yVal>
            <c:numRef>
              <c:f>'Ultimate compressive stress'!$H$24:$H$29</c:f>
              <c:numCache>
                <c:formatCode>General</c:formatCode>
                <c:ptCount val="6"/>
                <c:pt idx="0">
                  <c:v>0.66636159999999989</c:v>
                </c:pt>
                <c:pt idx="1">
                  <c:v>0.6152399999999999</c:v>
                </c:pt>
                <c:pt idx="2">
                  <c:v>0.54862000000000011</c:v>
                </c:pt>
                <c:pt idx="3">
                  <c:v>0.47897999999999974</c:v>
                </c:pt>
                <c:pt idx="4">
                  <c:v>0.40632000000000001</c:v>
                </c:pt>
                <c:pt idx="5">
                  <c:v>0.31280642099999989</c:v>
                </c:pt>
              </c:numCache>
            </c:numRef>
          </c:yVal>
          <c:smooth val="1"/>
        </c:ser>
        <c:axId val="102954112"/>
        <c:axId val="102956032"/>
      </c:scatterChart>
      <c:valAx>
        <c:axId val="102954112"/>
        <c:scaling>
          <c:orientation val="minMax"/>
          <c:min val="2"/>
        </c:scaling>
        <c:axPos val="b"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US"/>
                  <a:t>Time (hours)</a:t>
                </a:r>
              </a:p>
            </c:rich>
          </c:tx>
          <c:layout>
            <c:manualLayout>
              <c:xMode val="edge"/>
              <c:yMode val="edge"/>
              <c:x val="0.41159768449945838"/>
              <c:y val="0.91887121501279523"/>
            </c:manualLayout>
          </c:layout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02956032"/>
        <c:crosses val="autoZero"/>
        <c:crossBetween val="midCat"/>
      </c:valAx>
      <c:valAx>
        <c:axId val="102956032"/>
        <c:scaling>
          <c:orientation val="minMax"/>
          <c:max val="2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US"/>
                  <a:t>Permeability (milliDarcy's)</a:t>
                </a:r>
              </a:p>
            </c:rich>
          </c:tx>
          <c:layout/>
        </c:title>
        <c:numFmt formatCode="General" sourceLinked="1"/>
        <c:majorTickMark val="none"/>
        <c:tickLblPos val="nextTo"/>
        <c:txPr>
          <a:bodyPr/>
          <a:lstStyle/>
          <a:p>
            <a:pPr>
              <a:defRPr lang="en-GB"/>
            </a:pPr>
            <a:endParaRPr lang="en-US"/>
          </a:p>
        </c:txPr>
        <c:crossAx val="102954112"/>
        <c:crosses val="autoZero"/>
        <c:crossBetween val="midCat"/>
        <c:majorUnit val="0.5"/>
      </c:valAx>
      <c:spPr>
        <a:noFill/>
      </c:spPr>
    </c:plotArea>
    <c:legend>
      <c:legendPos val="r"/>
      <c:layout>
        <c:manualLayout>
          <c:xMode val="edge"/>
          <c:yMode val="edge"/>
          <c:x val="0.79906171175382967"/>
          <c:y val="0.25261020579165078"/>
          <c:w val="0.17285409227280271"/>
          <c:h val="0.62022105570137065"/>
        </c:manualLayout>
      </c:layout>
      <c:txPr>
        <a:bodyPr/>
        <a:lstStyle/>
        <a:p>
          <a:pPr>
            <a:defRPr lang="en-GB"/>
          </a:pPr>
          <a:endParaRPr lang="en-US"/>
        </a:p>
      </c:txPr>
    </c:legend>
    <c:plotVisOnly val="1"/>
  </c:chart>
  <c:spPr>
    <a:solidFill>
      <a:schemeClr val="bg1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'Ultimate compressive stress'!$N$44:$P$44</c:f>
              <c:strCache>
                <c:ptCount val="3"/>
                <c:pt idx="0">
                  <c:v>ZP131</c:v>
                </c:pt>
                <c:pt idx="1">
                  <c:v>ZCast501</c:v>
                </c:pt>
                <c:pt idx="2">
                  <c:v>Recommendation</c:v>
                </c:pt>
              </c:strCache>
            </c:strRef>
          </c:cat>
          <c:val>
            <c:numRef>
              <c:f>'Ultimate compressive stress'!$N$45:$P$45</c:f>
              <c:numCache>
                <c:formatCode>0.00</c:formatCode>
                <c:ptCount val="3"/>
                <c:pt idx="0">
                  <c:v>1.83</c:v>
                </c:pt>
                <c:pt idx="1">
                  <c:v>1.2380981333004721</c:v>
                </c:pt>
                <c:pt idx="2">
                  <c:v>0.1</c:v>
                </c:pt>
              </c:numCache>
            </c:numRef>
          </c:val>
        </c:ser>
        <c:axId val="54209536"/>
        <c:axId val="54395648"/>
      </c:barChart>
      <c:catAx>
        <c:axId val="54209536"/>
        <c:scaling>
          <c:orientation val="minMax"/>
        </c:scaling>
        <c:axPos val="b"/>
        <c:tickLblPos val="nextTo"/>
        <c:crossAx val="54395648"/>
        <c:crosses val="autoZero"/>
        <c:auto val="1"/>
        <c:lblAlgn val="ctr"/>
        <c:lblOffset val="100"/>
      </c:catAx>
      <c:valAx>
        <c:axId val="5439564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UCS (Mpa)</a:t>
                </a:r>
              </a:p>
            </c:rich>
          </c:tx>
          <c:layout/>
        </c:title>
        <c:numFmt formatCode="0.00" sourceLinked="1"/>
        <c:tickLblPos val="nextTo"/>
        <c:crossAx val="54209536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tx>
            <c:strRef>
              <c:f>'Ultimate compressive stress'!$N$49</c:f>
              <c:strCache>
                <c:ptCount val="1"/>
                <c:pt idx="0">
                  <c:v>AZ91</c:v>
                </c:pt>
              </c:strCache>
            </c:strRef>
          </c:tx>
          <c:cat>
            <c:strRef>
              <c:f>'Ultimate compressive stress'!$O$48:$Q$48</c:f>
              <c:strCache>
                <c:ptCount val="3"/>
                <c:pt idx="0">
                  <c:v>ZP131</c:v>
                </c:pt>
                <c:pt idx="1">
                  <c:v>ZCast</c:v>
                </c:pt>
                <c:pt idx="2">
                  <c:v>Recommendation 1</c:v>
                </c:pt>
              </c:strCache>
            </c:strRef>
          </c:cat>
          <c:val>
            <c:numRef>
              <c:f>'Ultimate compressive stress'!$O$49:$Q$49</c:f>
              <c:numCache>
                <c:formatCode>General</c:formatCode>
                <c:ptCount val="3"/>
                <c:pt idx="0">
                  <c:v>156.41999999999999</c:v>
                </c:pt>
                <c:pt idx="1">
                  <c:v>150.87</c:v>
                </c:pt>
                <c:pt idx="2">
                  <c:v>160</c:v>
                </c:pt>
              </c:numCache>
            </c:numRef>
          </c:val>
        </c:ser>
        <c:ser>
          <c:idx val="1"/>
          <c:order val="1"/>
          <c:tx>
            <c:strRef>
              <c:f>'Ultimate compressive stress'!$N$50</c:f>
              <c:strCache>
                <c:ptCount val="1"/>
                <c:pt idx="0">
                  <c:v>A356</c:v>
                </c:pt>
              </c:strCache>
            </c:strRef>
          </c:tx>
          <c:cat>
            <c:strRef>
              <c:f>'Ultimate compressive stress'!$O$48:$Q$48</c:f>
              <c:strCache>
                <c:ptCount val="3"/>
                <c:pt idx="0">
                  <c:v>ZP131</c:v>
                </c:pt>
                <c:pt idx="1">
                  <c:v>ZCast</c:v>
                </c:pt>
                <c:pt idx="2">
                  <c:v>Recommendation 1</c:v>
                </c:pt>
              </c:strCache>
            </c:strRef>
          </c:cat>
          <c:val>
            <c:numRef>
              <c:f>'Ultimate compressive stress'!$O$50:$Q$50</c:f>
              <c:numCache>
                <c:formatCode>General</c:formatCode>
                <c:ptCount val="3"/>
                <c:pt idx="0">
                  <c:v>127.13</c:v>
                </c:pt>
                <c:pt idx="1">
                  <c:v>132.05000000000001</c:v>
                </c:pt>
                <c:pt idx="2">
                  <c:v>140</c:v>
                </c:pt>
              </c:numCache>
            </c:numRef>
          </c:val>
        </c:ser>
        <c:axId val="54579968"/>
        <c:axId val="113770496"/>
      </c:barChart>
      <c:catAx>
        <c:axId val="54579968"/>
        <c:scaling>
          <c:orientation val="minMax"/>
        </c:scaling>
        <c:axPos val="b"/>
        <c:tickLblPos val="nextTo"/>
        <c:crossAx val="113770496"/>
        <c:crosses val="autoZero"/>
        <c:auto val="1"/>
        <c:lblAlgn val="ctr"/>
        <c:lblOffset val="100"/>
      </c:catAx>
      <c:valAx>
        <c:axId val="113770496"/>
        <c:scaling>
          <c:orientation val="minMax"/>
        </c:scaling>
        <c:axPos val="l"/>
        <c:majorGridlines/>
        <c:numFmt formatCode="General" sourceLinked="1"/>
        <c:tickLblPos val="nextTo"/>
        <c:crossAx val="5457996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1502187226596671E-2"/>
          <c:y val="5.129878681909103E-2"/>
          <c:w val="0.87460170603674536"/>
          <c:h val="0.68735033518370159"/>
        </c:manualLayout>
      </c:layout>
      <c:barChart>
        <c:barDir val="col"/>
        <c:grouping val="clustered"/>
        <c:ser>
          <c:idx val="0"/>
          <c:order val="0"/>
          <c:tx>
            <c:strRef>
              <c:f>'Ultimate compressive stress'!$R$62</c:f>
              <c:strCache>
                <c:ptCount val="1"/>
                <c:pt idx="0">
                  <c:v>AZ91</c:v>
                </c:pt>
              </c:strCache>
            </c:strRef>
          </c:tx>
          <c:cat>
            <c:strRef>
              <c:f>'Ultimate compressive stress'!$S$61:$U$61</c:f>
              <c:strCache>
                <c:ptCount val="3"/>
                <c:pt idx="0">
                  <c:v>ZP131</c:v>
                </c:pt>
                <c:pt idx="1">
                  <c:v>ZCast</c:v>
                </c:pt>
                <c:pt idx="2">
                  <c:v>Recommendation 1</c:v>
                </c:pt>
              </c:strCache>
            </c:strRef>
          </c:cat>
          <c:val>
            <c:numRef>
              <c:f>'Ultimate compressive stress'!$S$62:$U$62</c:f>
              <c:numCache>
                <c:formatCode>General</c:formatCode>
                <c:ptCount val="3"/>
                <c:pt idx="0">
                  <c:v>2.17</c:v>
                </c:pt>
                <c:pt idx="1">
                  <c:v>1.52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'Ultimate compressive stress'!$R$63</c:f>
              <c:strCache>
                <c:ptCount val="1"/>
                <c:pt idx="0">
                  <c:v>A356</c:v>
                </c:pt>
              </c:strCache>
            </c:strRef>
          </c:tx>
          <c:cat>
            <c:strRef>
              <c:f>'Ultimate compressive stress'!$S$61:$U$61</c:f>
              <c:strCache>
                <c:ptCount val="3"/>
                <c:pt idx="0">
                  <c:v>ZP131</c:v>
                </c:pt>
                <c:pt idx="1">
                  <c:v>ZCast</c:v>
                </c:pt>
                <c:pt idx="2">
                  <c:v>Recommendation 1</c:v>
                </c:pt>
              </c:strCache>
            </c:strRef>
          </c:cat>
          <c:val>
            <c:numRef>
              <c:f>'Ultimate compressive stress'!$S$63:$U$63</c:f>
              <c:numCache>
                <c:formatCode>General</c:formatCode>
                <c:ptCount val="3"/>
                <c:pt idx="0">
                  <c:v>0.75</c:v>
                </c:pt>
                <c:pt idx="1">
                  <c:v>0.85</c:v>
                </c:pt>
                <c:pt idx="2">
                  <c:v>2</c:v>
                </c:pt>
              </c:numCache>
            </c:numRef>
          </c:val>
        </c:ser>
        <c:axId val="100803712"/>
        <c:axId val="100805632"/>
      </c:barChart>
      <c:catAx>
        <c:axId val="100803712"/>
        <c:scaling>
          <c:orientation val="minMax"/>
        </c:scaling>
        <c:axPos val="b"/>
        <c:tickLblPos val="nextTo"/>
        <c:crossAx val="100805632"/>
        <c:crosses val="autoZero"/>
        <c:auto val="1"/>
        <c:lblAlgn val="ctr"/>
        <c:lblOffset val="100"/>
      </c:catAx>
      <c:valAx>
        <c:axId val="100805632"/>
        <c:scaling>
          <c:orientation val="minMax"/>
        </c:scaling>
        <c:axPos val="l"/>
        <c:majorGridlines/>
        <c:numFmt formatCode="General" sourceLinked="1"/>
        <c:tickLblPos val="nextTo"/>
        <c:crossAx val="100803712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197645</xdr:colOff>
      <xdr:row>0</xdr:row>
      <xdr:rowOff>0</xdr:rowOff>
    </xdr:from>
    <xdr:to>
      <xdr:col>18</xdr:col>
      <xdr:colOff>40821</xdr:colOff>
      <xdr:row>17</xdr:row>
      <xdr:rowOff>173829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154781</xdr:colOff>
      <xdr:row>19</xdr:row>
      <xdr:rowOff>38100</xdr:rowOff>
    </xdr:from>
    <xdr:to>
      <xdr:col>17</xdr:col>
      <xdr:colOff>400050</xdr:colOff>
      <xdr:row>37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78582</xdr:colOff>
      <xdr:row>0</xdr:row>
      <xdr:rowOff>166690</xdr:rowOff>
    </xdr:from>
    <xdr:to>
      <xdr:col>17</xdr:col>
      <xdr:colOff>428625</xdr:colOff>
      <xdr:row>18</xdr:row>
      <xdr:rowOff>83344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154781</xdr:colOff>
      <xdr:row>19</xdr:row>
      <xdr:rowOff>38100</xdr:rowOff>
    </xdr:from>
    <xdr:to>
      <xdr:col>17</xdr:col>
      <xdr:colOff>400050</xdr:colOff>
      <xdr:row>37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416718</xdr:colOff>
      <xdr:row>43</xdr:row>
      <xdr:rowOff>47625</xdr:rowOff>
    </xdr:from>
    <xdr:to>
      <xdr:col>31</xdr:col>
      <xdr:colOff>130968</xdr:colOff>
      <xdr:row>57</xdr:row>
      <xdr:rowOff>35720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894671</xdr:colOff>
      <xdr:row>55</xdr:row>
      <xdr:rowOff>23812</xdr:rowOff>
    </xdr:from>
    <xdr:to>
      <xdr:col>16</xdr:col>
      <xdr:colOff>343582</xdr:colOff>
      <xdr:row>69</xdr:row>
      <xdr:rowOff>105456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830036</xdr:colOff>
      <xdr:row>70</xdr:row>
      <xdr:rowOff>136072</xdr:rowOff>
    </xdr:from>
    <xdr:to>
      <xdr:col>16</xdr:col>
      <xdr:colOff>258536</xdr:colOff>
      <xdr:row>85</xdr:row>
      <xdr:rowOff>27214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23"/>
  <sheetViews>
    <sheetView topLeftCell="I1" zoomScale="90" zoomScaleNormal="90" workbookViewId="0">
      <selection activeCell="B33" sqref="B33:B45"/>
    </sheetView>
  </sheetViews>
  <sheetFormatPr defaultRowHeight="15"/>
  <cols>
    <col min="1" max="1" width="13.5703125" customWidth="1"/>
    <col min="2" max="2" width="26.7109375" customWidth="1"/>
    <col min="3" max="3" width="16.28515625" bestFit="1" customWidth="1"/>
    <col min="4" max="4" width="19.85546875" bestFit="1" customWidth="1"/>
    <col min="5" max="5" width="16.42578125" bestFit="1" customWidth="1"/>
    <col min="6" max="6" width="16.42578125" customWidth="1"/>
    <col min="7" max="7" width="14.28515625" bestFit="1" customWidth="1"/>
    <col min="8" max="8" width="13" bestFit="1" customWidth="1"/>
    <col min="9" max="9" width="10.85546875" bestFit="1" customWidth="1"/>
    <col min="10" max="10" width="17.7109375" customWidth="1"/>
    <col min="11" max="11" width="20.7109375" customWidth="1"/>
    <col min="12" max="12" width="21.140625" customWidth="1"/>
    <col min="14" max="14" width="9.85546875" bestFit="1" customWidth="1"/>
    <col min="15" max="15" width="18.140625" bestFit="1" customWidth="1"/>
    <col min="19" max="19" width="13.140625" customWidth="1"/>
  </cols>
  <sheetData>
    <row r="1" spans="1:10">
      <c r="J1" s="1" t="s">
        <v>0</v>
      </c>
    </row>
    <row r="2" spans="1:10">
      <c r="J2" s="2">
        <v>3.17</v>
      </c>
    </row>
    <row r="3" spans="1:10" ht="28.5">
      <c r="B3" s="3" t="s">
        <v>1</v>
      </c>
      <c r="J3" s="2">
        <v>4</v>
      </c>
    </row>
    <row r="4" spans="1:10">
      <c r="B4" s="4"/>
      <c r="C4" s="4"/>
      <c r="J4" s="2">
        <v>5</v>
      </c>
    </row>
    <row r="5" spans="1:10">
      <c r="A5" t="s">
        <v>2</v>
      </c>
      <c r="B5" s="5">
        <v>3.2</v>
      </c>
      <c r="C5" s="5">
        <v>4</v>
      </c>
      <c r="D5" s="5">
        <v>5</v>
      </c>
      <c r="E5" s="5">
        <v>6</v>
      </c>
      <c r="F5" s="5">
        <v>7</v>
      </c>
      <c r="G5" s="5">
        <v>8</v>
      </c>
      <c r="H5" s="6">
        <v>8.8000000000000007</v>
      </c>
      <c r="J5" s="2">
        <v>6</v>
      </c>
    </row>
    <row r="6" spans="1:10">
      <c r="A6" s="5">
        <v>130</v>
      </c>
      <c r="B6" s="2">
        <f>6199.86-18.16*$A6-635.65*$B$5+0.03*$A6^2+41.78*$B$5^2+0.41*$A6*$B$5</f>
        <v>2910.3671999999997</v>
      </c>
      <c r="C6" s="2">
        <f>6199.86-18.16*$A6-635.65*$C$5+0.03*$A6^2+41.78*$C$5^2+0.41*$A6*$C$5</f>
        <v>2685.1399999999994</v>
      </c>
      <c r="D6" s="2">
        <f>6199.86-18.16*$A6-635.65*$D$5+0.03*$A6^2+41.78*$D$5^2+0.41*$A6*$D$5</f>
        <v>2478.8099999999995</v>
      </c>
      <c r="E6" s="2">
        <f>6199.86-18.16*$A6-635.65*$E$5+0.03*$A6^2+41.78*$E$5^2+0.41*$A6*$E$5</f>
        <v>2356.04</v>
      </c>
      <c r="F6" s="2">
        <f>6199.86-18.16*$A6-635.65*$F$5+0.03*$A6^2+41.78*$F$5^2+0.41*$A6*$F$5</f>
        <v>2316.8299999999995</v>
      </c>
      <c r="G6" s="2">
        <f>6199.86-18.16*$A6-635.65*$G$5+0.03*$A6^2+41.78*$G$5^2+0.41*$A6*$G$5</f>
        <v>2361.1799999999998</v>
      </c>
      <c r="H6" s="2">
        <f>6199.86-18.16*$A6-635.65*$H$5+0.03*$A6^2+41.78*$H$5^2+0.41*$A6*$H$5</f>
        <v>2456.8231999999998</v>
      </c>
      <c r="J6" s="2">
        <v>7</v>
      </c>
    </row>
    <row r="7" spans="1:10">
      <c r="A7" s="5">
        <v>140</v>
      </c>
      <c r="B7" s="2">
        <f t="shared" ref="B7:B20" si="0">6199.86-18.16*$A7-635.65*$B$5+0.03*$A7^2+41.78*$B$5^2+0.41*$A7*$B$5</f>
        <v>2822.8871999999997</v>
      </c>
      <c r="C7" s="2">
        <f t="shared" ref="C7:C20" si="1">6199.86-18.16*$A7-635.65*$C$5+0.03*$A7^2+41.78*$C$5^2+0.41*$A7*$C$5</f>
        <v>2600.9399999999996</v>
      </c>
      <c r="D7" s="2">
        <f t="shared" ref="D7:D20" si="2">6199.86-18.16*$A7-635.65*$D$5+0.03*$A7^2+41.78*$D$5^2+0.41*$A7*$D$5</f>
        <v>2398.7099999999996</v>
      </c>
      <c r="E7" s="2">
        <f t="shared" ref="E7:E20" si="3">6199.86-18.16*$A7-635.65*$E$5+0.03*$A7^2+41.78*$E$5^2+0.41*$A7*$E$5</f>
        <v>2280.04</v>
      </c>
      <c r="F7" s="2">
        <f t="shared" ref="F7:F20" si="4">6199.86-18.16*$A7-635.65*$F$5+0.03*$A7^2+41.78*$F$5^2+0.41*$A7*$F$5</f>
        <v>2244.9299999999994</v>
      </c>
      <c r="G7" s="2">
        <f t="shared" ref="G7:G20" si="5">6199.86-18.16*$A7-635.65*$G$5+0.03*$A7^2+41.78*$G$5^2+0.41*$A7*$G$5</f>
        <v>2293.3799999999997</v>
      </c>
      <c r="H7" s="2">
        <f t="shared" ref="H7:H20" si="6">6199.86-18.16*$A7-635.65*$H$5+0.03*$A7^2+41.78*$H$5^2+0.41*$A7*$H$5</f>
        <v>2392.3031999999998</v>
      </c>
      <c r="J7" s="2">
        <v>8</v>
      </c>
    </row>
    <row r="8" spans="1:10">
      <c r="A8" s="5">
        <v>150</v>
      </c>
      <c r="B8" s="2">
        <f t="shared" si="0"/>
        <v>2741.4072000000001</v>
      </c>
      <c r="C8" s="2">
        <f t="shared" si="1"/>
        <v>2522.7399999999998</v>
      </c>
      <c r="D8" s="2">
        <f t="shared" si="2"/>
        <v>2324.6099999999997</v>
      </c>
      <c r="E8" s="2">
        <f t="shared" si="3"/>
        <v>2210.04</v>
      </c>
      <c r="F8" s="2">
        <f t="shared" si="4"/>
        <v>2179.0299999999993</v>
      </c>
      <c r="G8" s="2">
        <f t="shared" si="5"/>
        <v>2231.58</v>
      </c>
      <c r="H8" s="2">
        <f t="shared" si="6"/>
        <v>2333.7831999999999</v>
      </c>
      <c r="J8" s="2">
        <v>8.8000000000000007</v>
      </c>
    </row>
    <row r="9" spans="1:10">
      <c r="A9" s="5">
        <v>160</v>
      </c>
      <c r="B9" s="2">
        <f t="shared" si="0"/>
        <v>2665.9272000000001</v>
      </c>
      <c r="C9" s="2">
        <f t="shared" si="1"/>
        <v>2450.54</v>
      </c>
      <c r="D9" s="2">
        <f t="shared" si="2"/>
        <v>2256.5099999999998</v>
      </c>
      <c r="E9" s="2">
        <f t="shared" si="3"/>
        <v>2146.04</v>
      </c>
      <c r="F9" s="2">
        <f t="shared" si="4"/>
        <v>2119.1299999999997</v>
      </c>
      <c r="G9" s="2">
        <f t="shared" si="5"/>
        <v>2175.7799999999997</v>
      </c>
      <c r="H9" s="2">
        <f t="shared" si="6"/>
        <v>2281.2632000000003</v>
      </c>
    </row>
    <row r="10" spans="1:10">
      <c r="A10" s="5">
        <v>170</v>
      </c>
      <c r="B10" s="2">
        <f t="shared" si="0"/>
        <v>2596.4472000000001</v>
      </c>
      <c r="C10" s="2">
        <f t="shared" si="1"/>
        <v>2384.34</v>
      </c>
      <c r="D10" s="2">
        <f t="shared" si="2"/>
        <v>2194.41</v>
      </c>
      <c r="E10" s="2">
        <f t="shared" si="3"/>
        <v>2088.04</v>
      </c>
      <c r="F10" s="2">
        <f t="shared" si="4"/>
        <v>2065.2299999999996</v>
      </c>
      <c r="G10" s="2">
        <f t="shared" si="5"/>
        <v>2125.98</v>
      </c>
      <c r="H10" s="2">
        <f t="shared" si="6"/>
        <v>2234.7432000000003</v>
      </c>
    </row>
    <row r="11" spans="1:10">
      <c r="A11" s="5">
        <v>180</v>
      </c>
      <c r="B11" s="2">
        <f t="shared" si="0"/>
        <v>2532.9671999999996</v>
      </c>
      <c r="C11" s="2">
        <f t="shared" si="1"/>
        <v>2324.1399999999994</v>
      </c>
      <c r="D11" s="2">
        <f t="shared" si="2"/>
        <v>2138.3099999999995</v>
      </c>
      <c r="E11" s="2">
        <f t="shared" si="3"/>
        <v>2036.0399999999997</v>
      </c>
      <c r="F11" s="2">
        <f t="shared" si="4"/>
        <v>2017.3299999999995</v>
      </c>
      <c r="G11" s="2">
        <f t="shared" si="5"/>
        <v>2082.1799999999998</v>
      </c>
      <c r="H11" s="2">
        <f t="shared" si="6"/>
        <v>2194.2231999999999</v>
      </c>
    </row>
    <row r="12" spans="1:10">
      <c r="A12" s="5">
        <v>190</v>
      </c>
      <c r="B12" s="2">
        <f t="shared" si="0"/>
        <v>2475.4871999999996</v>
      </c>
      <c r="C12" s="2">
        <f t="shared" si="1"/>
        <v>2269.9399999999996</v>
      </c>
      <c r="D12" s="2">
        <f t="shared" si="2"/>
        <v>2088.2099999999996</v>
      </c>
      <c r="E12" s="2">
        <f t="shared" si="3"/>
        <v>1990.04</v>
      </c>
      <c r="F12" s="2">
        <f t="shared" si="4"/>
        <v>1975.4299999999994</v>
      </c>
      <c r="G12" s="2">
        <f t="shared" si="5"/>
        <v>2044.3799999999997</v>
      </c>
      <c r="H12" s="2">
        <f t="shared" si="6"/>
        <v>2159.7031999999999</v>
      </c>
    </row>
    <row r="13" spans="1:10">
      <c r="A13" s="5">
        <v>200</v>
      </c>
      <c r="B13" s="2">
        <f t="shared" si="0"/>
        <v>2424.0072</v>
      </c>
      <c r="C13" s="2">
        <f t="shared" si="1"/>
        <v>2221.7399999999998</v>
      </c>
      <c r="D13" s="2">
        <f t="shared" si="2"/>
        <v>2044.1099999999997</v>
      </c>
      <c r="E13" s="2">
        <f t="shared" si="3"/>
        <v>1950.04</v>
      </c>
      <c r="F13" s="2">
        <f t="shared" si="4"/>
        <v>1939.5299999999995</v>
      </c>
      <c r="G13" s="2">
        <f t="shared" si="5"/>
        <v>2012.58</v>
      </c>
      <c r="H13" s="2">
        <f t="shared" si="6"/>
        <v>2131.1831999999999</v>
      </c>
    </row>
    <row r="14" spans="1:10">
      <c r="A14" s="5">
        <v>210</v>
      </c>
      <c r="B14" s="2">
        <f t="shared" si="0"/>
        <v>2378.5272</v>
      </c>
      <c r="C14" s="2">
        <f t="shared" si="1"/>
        <v>2179.54</v>
      </c>
      <c r="D14" s="2">
        <f t="shared" si="2"/>
        <v>2006.0099999999998</v>
      </c>
      <c r="E14" s="2">
        <f t="shared" si="3"/>
        <v>1916.04</v>
      </c>
      <c r="F14" s="2">
        <f t="shared" si="4"/>
        <v>1909.6299999999997</v>
      </c>
      <c r="G14" s="2">
        <f t="shared" si="5"/>
        <v>1986.78</v>
      </c>
      <c r="H14" s="2">
        <f t="shared" si="6"/>
        <v>2108.6632</v>
      </c>
    </row>
    <row r="15" spans="1:10">
      <c r="A15" s="5">
        <v>220</v>
      </c>
      <c r="B15" s="2">
        <f t="shared" si="0"/>
        <v>2339.0472</v>
      </c>
      <c r="C15" s="2">
        <f t="shared" si="1"/>
        <v>2143.34</v>
      </c>
      <c r="D15" s="2">
        <f t="shared" si="2"/>
        <v>1973.9099999999999</v>
      </c>
      <c r="E15" s="2">
        <f t="shared" si="3"/>
        <v>1888.04</v>
      </c>
      <c r="F15" s="2">
        <f t="shared" si="4"/>
        <v>1885.7299999999996</v>
      </c>
      <c r="G15" s="2">
        <f t="shared" si="5"/>
        <v>1966.98</v>
      </c>
      <c r="H15" s="2">
        <f t="shared" si="6"/>
        <v>2092.1432000000004</v>
      </c>
    </row>
    <row r="16" spans="1:10">
      <c r="A16" s="5">
        <v>230</v>
      </c>
      <c r="B16" s="2">
        <f t="shared" si="0"/>
        <v>2305.5671999999995</v>
      </c>
      <c r="C16" s="2">
        <f t="shared" si="1"/>
        <v>2113.1399999999994</v>
      </c>
      <c r="D16" s="2">
        <f t="shared" si="2"/>
        <v>1947.8099999999995</v>
      </c>
      <c r="E16" s="2">
        <f t="shared" si="3"/>
        <v>1866.0399999999997</v>
      </c>
      <c r="F16" s="2">
        <f t="shared" si="4"/>
        <v>1867.8299999999995</v>
      </c>
      <c r="G16" s="2">
        <f t="shared" si="5"/>
        <v>1953.1799999999998</v>
      </c>
      <c r="H16" s="2">
        <f t="shared" si="6"/>
        <v>2081.6232</v>
      </c>
    </row>
    <row r="17" spans="1:22">
      <c r="A17" s="5">
        <v>240</v>
      </c>
      <c r="B17" s="2">
        <f t="shared" si="0"/>
        <v>2278.0872000000004</v>
      </c>
      <c r="C17" s="2">
        <f t="shared" si="1"/>
        <v>2088.94</v>
      </c>
      <c r="D17" s="2">
        <f t="shared" si="2"/>
        <v>1927.71</v>
      </c>
      <c r="E17" s="2">
        <f t="shared" si="3"/>
        <v>1850.0400000000004</v>
      </c>
      <c r="F17" s="2">
        <f t="shared" si="4"/>
        <v>1855.9299999999998</v>
      </c>
      <c r="G17" s="2">
        <f t="shared" si="5"/>
        <v>1945.38</v>
      </c>
      <c r="H17" s="2">
        <f t="shared" si="6"/>
        <v>2077.1032000000005</v>
      </c>
    </row>
    <row r="18" spans="1:22">
      <c r="A18" s="5">
        <v>250</v>
      </c>
      <c r="B18" s="2">
        <f t="shared" si="0"/>
        <v>2256.6071999999999</v>
      </c>
      <c r="C18" s="2">
        <f t="shared" si="1"/>
        <v>2070.7399999999998</v>
      </c>
      <c r="D18" s="2">
        <f t="shared" si="2"/>
        <v>1913.6099999999997</v>
      </c>
      <c r="E18" s="2">
        <f t="shared" si="3"/>
        <v>1840.04</v>
      </c>
      <c r="F18" s="2">
        <f t="shared" si="4"/>
        <v>1850.0299999999995</v>
      </c>
      <c r="G18" s="2">
        <f t="shared" si="5"/>
        <v>1943.58</v>
      </c>
      <c r="H18" s="2">
        <f t="shared" si="6"/>
        <v>2078.5832</v>
      </c>
    </row>
    <row r="19" spans="1:22">
      <c r="A19" s="5">
        <v>260</v>
      </c>
      <c r="B19" s="2">
        <f t="shared" si="0"/>
        <v>2241.1271999999994</v>
      </c>
      <c r="C19" s="2">
        <f t="shared" si="1"/>
        <v>2058.5399999999995</v>
      </c>
      <c r="D19" s="2">
        <f t="shared" si="2"/>
        <v>1905.5099999999993</v>
      </c>
      <c r="E19" s="2">
        <f t="shared" si="3"/>
        <v>1836.0399999999995</v>
      </c>
      <c r="F19" s="2">
        <f t="shared" si="4"/>
        <v>1850.1299999999992</v>
      </c>
      <c r="G19" s="2">
        <f t="shared" si="5"/>
        <v>1947.7799999999995</v>
      </c>
      <c r="H19" s="2">
        <f t="shared" si="6"/>
        <v>2086.0631999999996</v>
      </c>
    </row>
    <row r="20" spans="1:22">
      <c r="A20" s="5">
        <v>270</v>
      </c>
      <c r="B20" s="2">
        <f t="shared" si="0"/>
        <v>2231.6472000000003</v>
      </c>
      <c r="C20" s="2">
        <f t="shared" si="1"/>
        <v>2052.34</v>
      </c>
      <c r="D20" s="2">
        <f t="shared" si="2"/>
        <v>1903.4099999999999</v>
      </c>
      <c r="E20" s="2">
        <f t="shared" si="3"/>
        <v>1838.04</v>
      </c>
      <c r="F20" s="2">
        <f t="shared" si="4"/>
        <v>1856.2299999999996</v>
      </c>
      <c r="G20" s="2">
        <f t="shared" si="5"/>
        <v>1957.98</v>
      </c>
      <c r="H20" s="2">
        <f t="shared" si="6"/>
        <v>2099.5432000000001</v>
      </c>
    </row>
    <row r="23" spans="1:22">
      <c r="A23" s="7" t="s">
        <v>3</v>
      </c>
      <c r="B23" s="5">
        <v>130</v>
      </c>
      <c r="C23" s="5">
        <v>150</v>
      </c>
      <c r="D23" s="5">
        <v>180</v>
      </c>
      <c r="E23" s="5">
        <v>200</v>
      </c>
      <c r="F23" s="5">
        <v>230</v>
      </c>
      <c r="G23" s="5">
        <v>250</v>
      </c>
      <c r="H23" s="5">
        <v>270</v>
      </c>
    </row>
    <row r="24" spans="1:22">
      <c r="A24" s="7">
        <v>3.2</v>
      </c>
      <c r="B24" s="2">
        <f>6199.86-18.16*$B$23-635.65*A24+0.03*$B$23^2+41.78*A24^2+0.41*$B$23*A24</f>
        <v>2910.3671999999997</v>
      </c>
      <c r="C24" s="2">
        <f>6199.86-18.16*$C$23-635.65*$A24+0.03*$C$23^2+41.78*$A24^2+0.41*$C$23*$A24</f>
        <v>2741.4072000000001</v>
      </c>
      <c r="D24" s="2">
        <f>6199.86-18.16*$D$23-635.65*$A24+0.03*$D$23^2+41.78*$A24^2+0.41*$D$23*$A24</f>
        <v>2532.9671999999996</v>
      </c>
      <c r="E24" s="2">
        <f>6199.86-18.16*$E$23-635.65*$A24+0.03*$E$23^2+41.78*$A24^2+0.41*$E$23*$A24</f>
        <v>2424.0072</v>
      </c>
      <c r="F24" s="2">
        <f>6199.86-18.16*$F$23-635.65*$A24+0.03*$F$23^2+41.78*$A24^2+0.41*$F$23*$A24</f>
        <v>2305.5671999999995</v>
      </c>
      <c r="G24" s="2">
        <f>6199.86-18.16*$G$23-635.65*$A24+0.03*$G$23^2+41.78*$A24^2+0.41*$G$23*$A24</f>
        <v>2256.6071999999999</v>
      </c>
      <c r="H24" s="2">
        <f>6199.86-18.16*$H$23-635.65*$A24+0.03*$H$23^2+41.78*$A24^2+0.41*$H$23*$A24</f>
        <v>2231.6472000000003</v>
      </c>
    </row>
    <row r="25" spans="1:22">
      <c r="A25" s="7">
        <v>4</v>
      </c>
      <c r="B25" s="2">
        <f t="shared" ref="B25:B29" si="7">6199.86-18.16*$B$23-635.65*A25+0.03*$B$23^2+41.78*A25^2+0.41*$B$23*A25</f>
        <v>2685.1399999999994</v>
      </c>
      <c r="C25" s="2">
        <f t="shared" ref="C25:C29" si="8">6199.86-18.16*$C$23-635.65*$A25+0.03*$C$23^2+41.78*$A25^2+0.41*$C$23*$A25</f>
        <v>2522.7399999999998</v>
      </c>
      <c r="D25" s="2">
        <f t="shared" ref="D25:D29" si="9">6199.86-18.16*$D$23-635.65*$A25+0.03*$D$23^2+41.78*$A25^2+0.41*$D$23*$A25</f>
        <v>2324.1399999999994</v>
      </c>
      <c r="E25" s="2">
        <f t="shared" ref="E25:E29" si="10">6199.86-18.16*$E$23-635.65*$A25+0.03*$E$23^2+41.78*$A25^2+0.41*$E$23*$A25</f>
        <v>2221.7399999999998</v>
      </c>
      <c r="F25" s="2">
        <f t="shared" ref="F25:F29" si="11">6199.86-18.16*$F$23-635.65*$A25+0.03*$F$23^2+41.78*$A25^2+0.41*$F$23*$A25</f>
        <v>2113.1399999999994</v>
      </c>
      <c r="G25" s="2">
        <f t="shared" ref="G25:G29" si="12">6199.86-18.16*$G$23-635.65*$A25+0.03*$G$23^2+41.78*$A25^2+0.41*$G$23*$A25</f>
        <v>2070.7399999999998</v>
      </c>
      <c r="H25" s="2">
        <f t="shared" ref="H25:H29" si="13">6199.86-18.16*$H$23-635.65*$A25+0.03*$H$23^2+41.78*$A25^2+0.41*$H$23*$A25</f>
        <v>2052.34</v>
      </c>
    </row>
    <row r="26" spans="1:22">
      <c r="A26" s="7">
        <v>5</v>
      </c>
      <c r="B26" s="2">
        <f t="shared" si="7"/>
        <v>2478.8099999999995</v>
      </c>
      <c r="C26" s="2">
        <f t="shared" si="8"/>
        <v>2324.6099999999997</v>
      </c>
      <c r="D26" s="2">
        <f t="shared" si="9"/>
        <v>2138.3099999999995</v>
      </c>
      <c r="E26" s="2">
        <f t="shared" si="10"/>
        <v>2044.1099999999997</v>
      </c>
      <c r="F26" s="2">
        <f t="shared" si="11"/>
        <v>1947.8099999999995</v>
      </c>
      <c r="G26" s="2">
        <f t="shared" si="12"/>
        <v>1913.6099999999997</v>
      </c>
      <c r="H26" s="2">
        <f t="shared" si="13"/>
        <v>1903.4099999999999</v>
      </c>
    </row>
    <row r="27" spans="1:22">
      <c r="A27" s="7">
        <v>6</v>
      </c>
      <c r="B27" s="2">
        <f t="shared" si="7"/>
        <v>2356.04</v>
      </c>
      <c r="C27" s="2">
        <f t="shared" si="8"/>
        <v>2210.04</v>
      </c>
      <c r="D27" s="2">
        <f t="shared" si="9"/>
        <v>2036.0399999999997</v>
      </c>
      <c r="E27" s="2">
        <f t="shared" si="10"/>
        <v>1950.04</v>
      </c>
      <c r="F27" s="2">
        <f t="shared" si="11"/>
        <v>1866.0399999999997</v>
      </c>
      <c r="G27" s="2">
        <f t="shared" si="12"/>
        <v>1840.04</v>
      </c>
      <c r="H27" s="2">
        <f t="shared" si="13"/>
        <v>1838.04</v>
      </c>
    </row>
    <row r="28" spans="1:22">
      <c r="A28" s="7">
        <v>7</v>
      </c>
      <c r="B28" s="2">
        <f t="shared" si="7"/>
        <v>2316.8299999999995</v>
      </c>
      <c r="C28" s="2">
        <f t="shared" si="8"/>
        <v>2179.0299999999993</v>
      </c>
      <c r="D28" s="2">
        <f t="shared" si="9"/>
        <v>2017.3299999999995</v>
      </c>
      <c r="E28" s="2">
        <f t="shared" si="10"/>
        <v>1939.5299999999995</v>
      </c>
      <c r="F28" s="2">
        <f t="shared" si="11"/>
        <v>1867.8299999999995</v>
      </c>
      <c r="G28" s="2">
        <f t="shared" si="12"/>
        <v>1850.0299999999995</v>
      </c>
      <c r="H28" s="2">
        <f t="shared" si="13"/>
        <v>1856.2299999999996</v>
      </c>
    </row>
    <row r="29" spans="1:22">
      <c r="A29" s="7">
        <v>8.23</v>
      </c>
      <c r="B29" s="2">
        <f t="shared" si="7"/>
        <v>2383.2000619999994</v>
      </c>
      <c r="C29" s="2">
        <f t="shared" si="8"/>
        <v>2255.4860619999995</v>
      </c>
      <c r="D29" s="2">
        <f t="shared" si="9"/>
        <v>2108.9150619999991</v>
      </c>
      <c r="E29" s="2">
        <f t="shared" si="10"/>
        <v>2041.2010619999996</v>
      </c>
      <c r="F29" s="2">
        <f t="shared" si="11"/>
        <v>1984.6300619999993</v>
      </c>
      <c r="G29" s="2">
        <f t="shared" si="12"/>
        <v>1976.9160619999996</v>
      </c>
      <c r="H29" s="2">
        <f t="shared" si="13"/>
        <v>1993.2020619999996</v>
      </c>
    </row>
    <row r="31" spans="1:22">
      <c r="A31" s="19"/>
      <c r="B31" s="38" t="s">
        <v>31</v>
      </c>
      <c r="C31" s="39"/>
      <c r="D31" s="39"/>
      <c r="E31" s="39"/>
      <c r="F31" s="40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22">
      <c r="A32" s="19"/>
      <c r="B32" s="5" t="s">
        <v>32</v>
      </c>
      <c r="C32" s="5" t="s">
        <v>28</v>
      </c>
      <c r="D32" s="5" t="s">
        <v>27</v>
      </c>
      <c r="E32" s="5" t="s">
        <v>29</v>
      </c>
      <c r="F32" s="9" t="s">
        <v>30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>
      <c r="A33" s="19"/>
      <c r="B33" s="25">
        <v>2496.2597220095804</v>
      </c>
      <c r="C33" s="27">
        <v>150</v>
      </c>
      <c r="D33" s="27">
        <v>4</v>
      </c>
      <c r="E33" s="2">
        <v>-1</v>
      </c>
      <c r="F33" s="13">
        <v>-1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>
      <c r="A34" s="19"/>
      <c r="B34" s="25">
        <v>2092.4530022727367</v>
      </c>
      <c r="C34" s="27">
        <v>250</v>
      </c>
      <c r="D34" s="27">
        <v>4</v>
      </c>
      <c r="E34" s="2">
        <v>-1</v>
      </c>
      <c r="F34" s="13">
        <v>1</v>
      </c>
      <c r="G34" s="19"/>
      <c r="H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>
      <c r="A35" s="19"/>
      <c r="B35" s="25">
        <v>2150.3587830057322</v>
      </c>
      <c r="C35" s="27">
        <v>150</v>
      </c>
      <c r="D35" s="27">
        <v>8</v>
      </c>
      <c r="E35" s="2">
        <v>1</v>
      </c>
      <c r="F35" s="13">
        <v>-1</v>
      </c>
      <c r="G35" s="12"/>
      <c r="H35" s="12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>
      <c r="A36" s="19"/>
      <c r="B36" s="25">
        <v>1908.9044933014434</v>
      </c>
      <c r="C36" s="27">
        <v>250</v>
      </c>
      <c r="D36" s="27">
        <v>8</v>
      </c>
      <c r="E36" s="2">
        <v>1</v>
      </c>
      <c r="F36" s="13">
        <v>1</v>
      </c>
      <c r="G36" s="20"/>
      <c r="H36" s="20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>
      <c r="A37" s="19"/>
      <c r="B37" s="25">
        <v>2532.9694238038383</v>
      </c>
      <c r="C37" s="27">
        <v>130</v>
      </c>
      <c r="D37" s="27">
        <v>6</v>
      </c>
      <c r="E37" s="2">
        <v>0</v>
      </c>
      <c r="F37" s="13">
        <v>-1.4139999999999999</v>
      </c>
      <c r="G37" s="20"/>
      <c r="H37" s="20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>
      <c r="A38" s="19"/>
      <c r="B38" s="25">
        <v>2370.5085288543814</v>
      </c>
      <c r="C38" s="27">
        <v>271</v>
      </c>
      <c r="D38" s="27">
        <v>6</v>
      </c>
      <c r="E38" s="2">
        <v>0</v>
      </c>
      <c r="F38" s="13">
        <v>1.4139999999999999</v>
      </c>
      <c r="G38" s="20"/>
      <c r="H38" s="20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1:22">
      <c r="A39" s="19"/>
      <c r="B39" s="25">
        <v>2730.2201491424657</v>
      </c>
      <c r="C39" s="27">
        <v>200</v>
      </c>
      <c r="D39" s="27">
        <v>3.17</v>
      </c>
      <c r="E39" s="2">
        <v>-1.4140999999999999</v>
      </c>
      <c r="F39" s="13">
        <v>0</v>
      </c>
      <c r="G39" s="20"/>
      <c r="H39" s="20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>
      <c r="A40" s="19"/>
      <c r="B40" s="25">
        <v>2509.4505520595353</v>
      </c>
      <c r="C40" s="27">
        <v>200</v>
      </c>
      <c r="D40" s="27">
        <v>8.8800000000000008</v>
      </c>
      <c r="E40" s="2">
        <v>1.4140999999999999</v>
      </c>
      <c r="F40" s="13">
        <v>0</v>
      </c>
      <c r="G40" s="20"/>
      <c r="H40" s="20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>
      <c r="A41" s="19"/>
      <c r="B41" s="25">
        <v>2541.0907766176001</v>
      </c>
      <c r="C41" s="27">
        <v>200</v>
      </c>
      <c r="D41" s="27">
        <v>6</v>
      </c>
      <c r="E41" s="2">
        <v>0</v>
      </c>
      <c r="F41" s="13">
        <v>0</v>
      </c>
      <c r="G41" s="20"/>
      <c r="H41" s="20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1:22">
      <c r="A42" s="19"/>
      <c r="B42" s="25">
        <v>2062.2279604664973</v>
      </c>
      <c r="C42" s="27">
        <v>200</v>
      </c>
      <c r="D42" s="27">
        <v>6</v>
      </c>
      <c r="E42" s="2">
        <v>0</v>
      </c>
      <c r="F42" s="13">
        <v>0</v>
      </c>
      <c r="G42" s="20"/>
      <c r="H42" s="20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>
      <c r="A43" s="19"/>
      <c r="B43" s="25">
        <v>2025.4024611724528</v>
      </c>
      <c r="C43" s="27">
        <v>200</v>
      </c>
      <c r="D43" s="27">
        <v>6</v>
      </c>
      <c r="E43" s="2">
        <v>0</v>
      </c>
      <c r="F43" s="13">
        <v>0</v>
      </c>
      <c r="G43" s="20"/>
      <c r="H43" s="20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>
      <c r="A44" s="19"/>
      <c r="B44" s="26">
        <v>1693.9729675260517</v>
      </c>
      <c r="C44" s="27">
        <v>200</v>
      </c>
      <c r="D44" s="27">
        <v>6</v>
      </c>
      <c r="E44" s="2">
        <v>0</v>
      </c>
      <c r="F44" s="13">
        <v>0</v>
      </c>
      <c r="G44" s="20"/>
      <c r="H44" s="20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ht="15.75" thickBot="1">
      <c r="A45" s="19"/>
      <c r="B45" s="26">
        <v>2172.7044583486313</v>
      </c>
      <c r="C45" s="28">
        <v>200</v>
      </c>
      <c r="D45" s="28">
        <v>6</v>
      </c>
      <c r="E45" s="2">
        <v>0</v>
      </c>
      <c r="F45" s="13">
        <v>0</v>
      </c>
      <c r="G45" s="20"/>
      <c r="H45" s="20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>
      <c r="A46" s="19"/>
      <c r="B46" s="19"/>
      <c r="C46" s="19"/>
      <c r="D46" s="19"/>
      <c r="E46" s="19"/>
      <c r="F46" s="19"/>
      <c r="G46" s="20"/>
      <c r="H46" s="20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  <row r="47" spans="1:22">
      <c r="A47" s="19"/>
      <c r="B47" s="31"/>
      <c r="C47" s="31"/>
      <c r="D47" s="31"/>
      <c r="E47" s="31"/>
      <c r="F47" s="31"/>
      <c r="G47" s="31"/>
      <c r="H47" s="31"/>
      <c r="I47" s="30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>
      <c r="A48" s="19"/>
      <c r="B48" s="31" t="s">
        <v>7</v>
      </c>
      <c r="C48" s="12" t="s">
        <v>8</v>
      </c>
      <c r="D48" s="12" t="s">
        <v>9</v>
      </c>
      <c r="E48" s="12" t="s">
        <v>10</v>
      </c>
      <c r="F48" s="12" t="s">
        <v>11</v>
      </c>
      <c r="G48" s="12" t="s">
        <v>12</v>
      </c>
      <c r="H48" s="12" t="s">
        <v>13</v>
      </c>
      <c r="I48" s="30"/>
      <c r="J48" s="21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1:22">
      <c r="A49" s="19"/>
      <c r="B49" s="31" t="s">
        <v>5</v>
      </c>
      <c r="C49" s="31">
        <v>5</v>
      </c>
      <c r="D49" s="31">
        <v>414756</v>
      </c>
      <c r="E49" s="31">
        <v>414756</v>
      </c>
      <c r="F49" s="31">
        <v>82951</v>
      </c>
      <c r="G49" s="31">
        <v>0.86</v>
      </c>
      <c r="H49" s="31">
        <v>0.55000000000000004</v>
      </c>
      <c r="I49" s="30"/>
      <c r="J49" s="21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1:22">
      <c r="A50" s="19"/>
      <c r="B50" s="31" t="s">
        <v>15</v>
      </c>
      <c r="C50" s="31">
        <v>2</v>
      </c>
      <c r="D50" s="31">
        <v>181393</v>
      </c>
      <c r="E50" s="31">
        <v>189423</v>
      </c>
      <c r="F50" s="31">
        <v>94712</v>
      </c>
      <c r="G50" s="31">
        <v>0.98</v>
      </c>
      <c r="H50" s="31">
        <v>0.42099999999999999</v>
      </c>
      <c r="I50" s="30"/>
      <c r="J50" s="21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2">
      <c r="A51" s="19"/>
      <c r="B51" s="31" t="s">
        <v>16</v>
      </c>
      <c r="C51" s="31">
        <v>2</v>
      </c>
      <c r="D51" s="31">
        <v>226773</v>
      </c>
      <c r="E51" s="31">
        <v>226773</v>
      </c>
      <c r="F51" s="31">
        <v>113387</v>
      </c>
      <c r="G51" s="31">
        <v>1.18</v>
      </c>
      <c r="H51" s="31">
        <v>0.36299999999999999</v>
      </c>
      <c r="I51" s="30"/>
      <c r="J51" s="21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1:22">
      <c r="A52" s="19"/>
      <c r="B52" s="31" t="s">
        <v>17</v>
      </c>
      <c r="C52" s="31">
        <v>1</v>
      </c>
      <c r="D52" s="31">
        <v>6590</v>
      </c>
      <c r="E52" s="31">
        <v>6590</v>
      </c>
      <c r="F52" s="31">
        <v>6590</v>
      </c>
      <c r="G52" s="31">
        <v>7.0000000000000007E-2</v>
      </c>
      <c r="H52" s="31">
        <v>0.80100000000000005</v>
      </c>
      <c r="I52" s="30"/>
      <c r="J52" s="21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1:22" ht="21">
      <c r="A53" s="19"/>
      <c r="B53" s="31" t="s">
        <v>18</v>
      </c>
      <c r="C53" s="20">
        <v>7</v>
      </c>
      <c r="D53" s="31">
        <v>674977</v>
      </c>
      <c r="E53" s="31">
        <v>674977</v>
      </c>
      <c r="F53" s="31">
        <v>96425</v>
      </c>
      <c r="G53" s="31"/>
      <c r="H53" s="34"/>
      <c r="I53" s="32"/>
      <c r="J53" s="11"/>
      <c r="K53" s="29"/>
      <c r="L53" s="29"/>
      <c r="M53" s="29"/>
      <c r="N53" s="29"/>
      <c r="O53" s="41"/>
      <c r="P53" s="41"/>
      <c r="Q53" s="41"/>
      <c r="R53" s="41"/>
      <c r="S53" s="41"/>
      <c r="T53" s="19"/>
      <c r="U53" s="19"/>
      <c r="V53" s="19"/>
    </row>
    <row r="54" spans="1:22">
      <c r="A54" s="19"/>
      <c r="B54" s="31" t="s">
        <v>19</v>
      </c>
      <c r="C54" s="31">
        <v>3</v>
      </c>
      <c r="D54" s="31">
        <v>303285</v>
      </c>
      <c r="E54" s="31">
        <v>303285</v>
      </c>
      <c r="F54" s="31">
        <v>101095</v>
      </c>
      <c r="G54" s="31">
        <v>1.0900000000000001</v>
      </c>
      <c r="H54" s="31">
        <v>0.45</v>
      </c>
      <c r="I54" s="31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9"/>
      <c r="U54" s="19"/>
      <c r="V54" s="19"/>
    </row>
    <row r="55" spans="1:22">
      <c r="A55" s="19"/>
      <c r="B55" s="33" t="s">
        <v>20</v>
      </c>
      <c r="C55" s="20">
        <v>4</v>
      </c>
      <c r="D55" s="31">
        <v>371692</v>
      </c>
      <c r="E55" s="31">
        <v>371692</v>
      </c>
      <c r="F55" s="31">
        <v>92923</v>
      </c>
      <c r="H55" s="31"/>
      <c r="I55" s="31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9"/>
      <c r="U55" s="19"/>
      <c r="V55" s="19"/>
    </row>
    <row r="56" spans="1:22">
      <c r="A56" s="19"/>
      <c r="B56" t="s">
        <v>14</v>
      </c>
      <c r="C56" s="31">
        <v>12</v>
      </c>
      <c r="D56" s="31">
        <v>1089734</v>
      </c>
      <c r="E56" s="31"/>
      <c r="G56" s="31"/>
      <c r="H56" s="31"/>
      <c r="I56" s="31"/>
      <c r="J56" s="12"/>
      <c r="K56" s="20"/>
      <c r="L56" s="20"/>
      <c r="M56" s="20"/>
      <c r="N56" s="20"/>
      <c r="O56" s="20"/>
      <c r="P56" s="20"/>
      <c r="Q56" s="20"/>
      <c r="R56" s="20"/>
      <c r="S56" s="20"/>
      <c r="T56" s="19"/>
      <c r="U56" s="19"/>
      <c r="V56" s="19"/>
    </row>
    <row r="57" spans="1:22">
      <c r="A57" s="19"/>
      <c r="B57" s="31"/>
      <c r="C57" s="31"/>
      <c r="D57" s="31"/>
      <c r="E57" s="31"/>
      <c r="F57" s="31"/>
      <c r="G57" s="31"/>
      <c r="H57" s="31"/>
      <c r="I57" s="31"/>
      <c r="J57" s="12"/>
      <c r="K57" s="20"/>
      <c r="L57" s="20"/>
      <c r="M57" s="20"/>
      <c r="N57" s="20"/>
      <c r="O57" s="20"/>
      <c r="P57" s="20"/>
      <c r="Q57" s="20"/>
      <c r="R57" s="20"/>
      <c r="S57" s="20"/>
      <c r="T57" s="19"/>
      <c r="U57" s="19"/>
      <c r="V57" s="19"/>
    </row>
    <row r="58" spans="1:22">
      <c r="A58" s="19"/>
      <c r="B58" s="31"/>
      <c r="C58" s="31"/>
      <c r="D58" s="31"/>
      <c r="E58" s="31"/>
      <c r="F58" s="31"/>
      <c r="G58" s="31"/>
      <c r="H58" s="31"/>
      <c r="I58" s="31"/>
      <c r="J58" s="12"/>
      <c r="K58" s="20"/>
      <c r="L58" s="20"/>
      <c r="M58" s="20"/>
      <c r="N58" s="20"/>
      <c r="O58" s="20"/>
      <c r="P58" s="20"/>
      <c r="Q58" s="20"/>
      <c r="R58" s="20"/>
      <c r="S58" s="20"/>
      <c r="T58" s="19"/>
      <c r="U58" s="19"/>
      <c r="V58" s="19"/>
    </row>
    <row r="59" spans="1:22">
      <c r="A59" s="19"/>
      <c r="B59" s="31"/>
      <c r="C59" s="31"/>
      <c r="D59" s="31"/>
      <c r="E59" s="31"/>
      <c r="F59" s="31"/>
      <c r="G59" s="31"/>
      <c r="H59" s="31"/>
      <c r="I59" s="31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19"/>
      <c r="U59" s="19"/>
      <c r="V59" s="19"/>
    </row>
    <row r="60" spans="1:22">
      <c r="A60" s="19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19"/>
      <c r="U60" s="19"/>
      <c r="V60" s="19"/>
    </row>
    <row r="61" spans="1:22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19"/>
      <c r="U61" s="19"/>
      <c r="V61" s="19"/>
    </row>
    <row r="62" spans="1:22">
      <c r="A62" s="19"/>
      <c r="B62" s="20" t="s">
        <v>33</v>
      </c>
      <c r="C62" s="20" t="s">
        <v>34</v>
      </c>
      <c r="D62" s="20" t="s">
        <v>25</v>
      </c>
      <c r="E62" s="20" t="s">
        <v>4</v>
      </c>
      <c r="F62" s="20" t="s">
        <v>13</v>
      </c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19"/>
      <c r="U62" s="19"/>
      <c r="V62" s="19"/>
    </row>
    <row r="63" spans="1:22">
      <c r="A63" s="19"/>
      <c r="B63" s="20" t="s">
        <v>35</v>
      </c>
      <c r="C63" s="20">
        <v>6199.86</v>
      </c>
      <c r="D63" s="20">
        <v>2923.65</v>
      </c>
      <c r="E63" s="20">
        <v>2.121</v>
      </c>
      <c r="F63" s="20">
        <v>7.1999999999999995E-2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19"/>
      <c r="U63" s="19"/>
      <c r="V63" s="19"/>
    </row>
    <row r="64" spans="1:22">
      <c r="A64" s="19"/>
      <c r="B64" s="20" t="s">
        <v>23</v>
      </c>
      <c r="C64" s="20">
        <v>-18.16</v>
      </c>
      <c r="D64" s="20">
        <v>21.24</v>
      </c>
      <c r="E64" s="20">
        <v>-0.85499999999999998</v>
      </c>
      <c r="F64" s="20">
        <v>0.42099999999999999</v>
      </c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19"/>
      <c r="U64" s="19"/>
      <c r="V64" s="19"/>
    </row>
    <row r="65" spans="1:22">
      <c r="A65" s="19"/>
      <c r="B65" s="20" t="s">
        <v>24</v>
      </c>
      <c r="C65" s="20">
        <v>-635.65</v>
      </c>
      <c r="D65" s="20">
        <v>470.43</v>
      </c>
      <c r="E65" s="20">
        <v>-1.351</v>
      </c>
      <c r="F65" s="20">
        <v>0.219</v>
      </c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19"/>
      <c r="U65" s="19"/>
      <c r="V65" s="19"/>
    </row>
    <row r="66" spans="1:22">
      <c r="A66" s="19"/>
      <c r="B66" s="20" t="s">
        <v>36</v>
      </c>
      <c r="C66" s="20">
        <v>0.03</v>
      </c>
      <c r="D66" s="20">
        <v>0.05</v>
      </c>
      <c r="E66" s="20">
        <v>0.71499999999999997</v>
      </c>
      <c r="F66" s="20">
        <v>0.498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19"/>
      <c r="U66" s="19"/>
      <c r="V66" s="19"/>
    </row>
    <row r="67" spans="1:22">
      <c r="A67" s="19"/>
      <c r="B67" s="20" t="s">
        <v>37</v>
      </c>
      <c r="C67" s="20">
        <v>41.78</v>
      </c>
      <c r="D67" s="20">
        <v>29.01</v>
      </c>
      <c r="E67" s="20">
        <v>1.44</v>
      </c>
      <c r="F67" s="20">
        <v>0.193</v>
      </c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19"/>
      <c r="U67" s="19"/>
      <c r="V67" s="19"/>
    </row>
    <row r="68" spans="1:22">
      <c r="A68" s="19"/>
      <c r="B68" s="20" t="s">
        <v>38</v>
      </c>
      <c r="C68" s="20">
        <v>0.41</v>
      </c>
      <c r="D68" s="20">
        <v>1.55</v>
      </c>
      <c r="E68" s="20">
        <v>0.26100000000000001</v>
      </c>
      <c r="F68" s="20">
        <v>0.80100000000000005</v>
      </c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19"/>
      <c r="U68" s="19"/>
      <c r="V68" s="19"/>
    </row>
    <row r="69" spans="1:22">
      <c r="A69" s="19"/>
      <c r="B69" s="19"/>
      <c r="C69" s="20"/>
      <c r="D69" s="20"/>
      <c r="E69" s="20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9"/>
      <c r="U69" s="19"/>
      <c r="V69" s="19"/>
    </row>
    <row r="70" spans="1:2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>
      <c r="A72" s="19"/>
      <c r="B72" s="19"/>
      <c r="C72" s="42"/>
      <c r="D72" s="42"/>
      <c r="E72" s="12"/>
      <c r="F72" s="12"/>
      <c r="G72" s="12"/>
      <c r="H72" s="12"/>
      <c r="I72" s="12"/>
      <c r="J72" s="12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>
      <c r="A73" s="19"/>
      <c r="B73" s="19"/>
      <c r="C73" s="37"/>
      <c r="D73" s="37"/>
      <c r="E73" s="20"/>
      <c r="F73" s="20"/>
      <c r="G73" s="20"/>
      <c r="H73" s="20"/>
      <c r="I73" s="20"/>
      <c r="J73" s="20"/>
      <c r="K73" s="19"/>
      <c r="L73" s="19"/>
      <c r="M73" s="19"/>
      <c r="N73" s="22"/>
      <c r="O73" s="22"/>
      <c r="P73" s="19"/>
      <c r="Q73" s="19"/>
      <c r="R73" s="19"/>
      <c r="S73" s="19"/>
      <c r="T73" s="19"/>
      <c r="U73" s="19"/>
      <c r="V73" s="19"/>
    </row>
    <row r="74" spans="1:22">
      <c r="A74" s="19"/>
      <c r="B74" s="19"/>
      <c r="C74" s="21"/>
      <c r="D74" s="20"/>
      <c r="E74" s="20"/>
      <c r="F74" s="20"/>
      <c r="G74" s="20"/>
      <c r="H74" s="20"/>
      <c r="I74" s="20"/>
      <c r="J74" s="20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>
      <c r="A75" s="19"/>
      <c r="B75" s="19"/>
      <c r="C75" s="21"/>
      <c r="D75" s="20"/>
      <c r="E75" s="20"/>
      <c r="F75" s="20"/>
      <c r="G75" s="20"/>
      <c r="H75" s="20"/>
      <c r="I75" s="20"/>
      <c r="J75" s="20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</row>
    <row r="76" spans="1:22">
      <c r="A76" s="19"/>
      <c r="B76" s="19"/>
      <c r="C76" s="21"/>
      <c r="D76" s="20"/>
      <c r="E76" s="20"/>
      <c r="F76" s="20"/>
      <c r="G76" s="20"/>
      <c r="H76" s="20"/>
      <c r="I76" s="20"/>
      <c r="J76" s="20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</row>
    <row r="77" spans="1:22">
      <c r="A77" s="19"/>
      <c r="B77" s="19"/>
      <c r="C77" s="37"/>
      <c r="D77" s="37"/>
      <c r="E77" s="20"/>
      <c r="F77" s="20"/>
      <c r="G77" s="20"/>
      <c r="H77" s="20"/>
      <c r="I77" s="20"/>
      <c r="J77" s="20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</row>
    <row r="78" spans="1:22">
      <c r="A78" s="19"/>
      <c r="B78" s="19"/>
      <c r="C78" s="21"/>
      <c r="D78" s="20"/>
      <c r="E78" s="20"/>
      <c r="F78" s="20"/>
      <c r="G78" s="20"/>
      <c r="H78" s="20"/>
      <c r="I78" s="20"/>
      <c r="J78" s="20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</row>
    <row r="79" spans="1:22">
      <c r="A79" s="19"/>
      <c r="B79" s="19"/>
      <c r="C79" s="21"/>
      <c r="D79" s="20"/>
      <c r="E79" s="20"/>
      <c r="F79" s="20"/>
      <c r="G79" s="20"/>
      <c r="H79" s="20"/>
      <c r="I79" s="20"/>
      <c r="J79" s="20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</row>
    <row r="80" spans="1:22">
      <c r="A80" s="19"/>
      <c r="B80" s="19"/>
      <c r="C80" s="21"/>
      <c r="D80" s="19"/>
      <c r="E80" s="20"/>
      <c r="F80" s="20"/>
      <c r="G80" s="20"/>
      <c r="H80" s="20"/>
      <c r="I80" s="20"/>
      <c r="J80" s="20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</row>
    <row r="81" spans="1:34">
      <c r="A81" s="19"/>
      <c r="B81" s="19"/>
      <c r="C81" s="21"/>
      <c r="D81" s="19"/>
      <c r="E81" s="20"/>
      <c r="F81" s="20"/>
      <c r="G81" s="20"/>
      <c r="H81" s="20"/>
      <c r="I81" s="20"/>
      <c r="J81" s="20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</row>
    <row r="82" spans="1:34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</row>
    <row r="83" spans="1:34">
      <c r="A83" s="19"/>
      <c r="B83" s="19"/>
      <c r="C83" s="23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</row>
    <row r="84" spans="1:34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</row>
    <row r="85" spans="1:34">
      <c r="A85" s="19"/>
      <c r="B85" s="19"/>
      <c r="C85" s="19"/>
      <c r="D85" s="19"/>
      <c r="E85" s="19"/>
      <c r="F85" s="19"/>
      <c r="G85" s="24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:34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:34">
      <c r="A87" s="19"/>
      <c r="B87" s="19"/>
      <c r="C87" s="21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:34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:34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:34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:34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:34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:34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:34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:34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:34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:34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:34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:34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:34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:34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:34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:34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:34">
      <c r="A104" s="19"/>
      <c r="B104" s="19"/>
      <c r="C104" s="19"/>
      <c r="D104" s="21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:34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:34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:34"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:34"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:34"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:34">
      <c r="C110" s="15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:34"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:34"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2:34"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2:34"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2:34"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2:34"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2:34"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2:34"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2:34"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2:34"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2:34"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2:34"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2:34"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2:34"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2:34"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2:34">
      <c r="B126" t="s">
        <v>21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2:34">
      <c r="B127" t="s">
        <v>22</v>
      </c>
      <c r="C127" s="14"/>
      <c r="D127" s="15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2:34"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3:34"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3:34"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3:34"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3:34"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3:34">
      <c r="C133" s="14"/>
      <c r="D133" s="14"/>
      <c r="E133" s="14"/>
      <c r="F133" s="14"/>
      <c r="G133" s="14"/>
      <c r="H133" s="14"/>
      <c r="I133" s="14"/>
      <c r="J133" s="14"/>
      <c r="K133" s="16"/>
      <c r="L133" s="16"/>
      <c r="M133" s="16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3:34">
      <c r="C134" s="14"/>
      <c r="D134" s="14"/>
      <c r="E134" s="14"/>
      <c r="F134" s="14"/>
      <c r="G134" s="14"/>
      <c r="H134" s="14"/>
      <c r="I134" s="14"/>
      <c r="J134" s="14"/>
      <c r="K134" s="16"/>
      <c r="L134" s="16"/>
      <c r="M134" s="16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3:34">
      <c r="C135" s="14"/>
      <c r="D135" s="14"/>
      <c r="E135" s="14"/>
      <c r="F135" s="14"/>
      <c r="G135" s="14"/>
      <c r="H135" s="14"/>
      <c r="I135" s="14"/>
      <c r="J135" s="14"/>
      <c r="K135" s="16"/>
      <c r="L135" s="16"/>
      <c r="M135" s="16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3:34">
      <c r="C136" s="14"/>
      <c r="D136" s="14"/>
      <c r="E136" s="14"/>
      <c r="F136" s="14"/>
      <c r="G136" s="14"/>
      <c r="H136" s="14"/>
      <c r="I136" s="14"/>
      <c r="J136" s="14"/>
      <c r="K136" s="16"/>
      <c r="L136" s="16"/>
      <c r="M136" s="16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3:34">
      <c r="C137" s="14"/>
      <c r="D137" s="14"/>
      <c r="E137" s="14"/>
      <c r="F137" s="14"/>
      <c r="G137" s="14"/>
      <c r="H137" s="14"/>
      <c r="I137" s="14"/>
      <c r="J137" s="14"/>
      <c r="K137" s="16"/>
      <c r="L137" s="16"/>
      <c r="M137" s="16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3:34">
      <c r="C138" s="14"/>
      <c r="D138" s="14"/>
      <c r="E138" s="14"/>
      <c r="F138" s="14"/>
      <c r="G138" s="14"/>
      <c r="H138" s="14"/>
      <c r="I138" s="14"/>
      <c r="J138" s="14"/>
      <c r="K138" s="16"/>
      <c r="L138" s="16"/>
      <c r="M138" s="16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3:34">
      <c r="C139" s="14"/>
      <c r="D139" s="14"/>
      <c r="E139" s="14"/>
      <c r="F139" s="14"/>
      <c r="G139" s="14"/>
      <c r="H139" s="14"/>
      <c r="I139" s="14"/>
      <c r="J139" s="14"/>
      <c r="K139" s="16"/>
      <c r="L139" s="16"/>
      <c r="M139" s="16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3:34">
      <c r="C140" s="14"/>
      <c r="D140" s="14"/>
      <c r="E140" s="14"/>
      <c r="F140" s="14"/>
      <c r="G140" s="14"/>
      <c r="H140" s="14"/>
      <c r="I140" s="14"/>
      <c r="J140" s="14"/>
      <c r="K140" s="16"/>
      <c r="L140" s="16"/>
      <c r="M140" s="16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3:34">
      <c r="C141" s="14"/>
      <c r="D141" s="14"/>
      <c r="E141" s="14"/>
      <c r="F141" s="14"/>
      <c r="G141" s="14"/>
      <c r="H141" s="14"/>
      <c r="I141" s="14"/>
      <c r="J141" s="14"/>
      <c r="K141" s="16"/>
      <c r="L141" s="16"/>
      <c r="M141" s="16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3:34">
      <c r="C142" s="14"/>
      <c r="D142" s="14"/>
      <c r="E142" s="14"/>
      <c r="F142" s="14"/>
      <c r="G142" s="14"/>
      <c r="H142" s="14"/>
      <c r="I142" s="14"/>
      <c r="J142" s="14"/>
      <c r="K142" s="16"/>
      <c r="L142" s="16"/>
      <c r="M142" s="16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3:34">
      <c r="C143" s="14"/>
      <c r="D143" s="14"/>
      <c r="E143" s="14"/>
      <c r="F143" s="14"/>
      <c r="G143" s="14"/>
      <c r="H143" s="14"/>
      <c r="I143" s="14"/>
      <c r="J143" s="14"/>
      <c r="K143" s="16"/>
      <c r="L143" s="16"/>
      <c r="M143" s="16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3:34">
      <c r="C144" s="14"/>
      <c r="D144" s="14"/>
      <c r="E144" s="14"/>
      <c r="F144" s="14"/>
      <c r="G144" s="14"/>
      <c r="H144" s="14"/>
      <c r="I144" s="14"/>
      <c r="J144" s="14"/>
      <c r="K144" s="16"/>
      <c r="L144" s="16"/>
      <c r="M144" s="16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3:34">
      <c r="C145" s="14"/>
      <c r="D145" s="14"/>
      <c r="E145" s="14"/>
      <c r="F145" s="14"/>
      <c r="G145" s="14"/>
      <c r="H145" s="14"/>
      <c r="I145" s="14"/>
      <c r="J145" s="14"/>
      <c r="K145" s="16"/>
      <c r="L145" s="16"/>
      <c r="M145" s="16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3:34">
      <c r="C146" s="14"/>
      <c r="D146" s="14"/>
      <c r="E146" s="14"/>
      <c r="F146" s="14"/>
      <c r="G146" s="14"/>
      <c r="H146" s="14"/>
      <c r="I146" s="14"/>
      <c r="J146" s="14"/>
      <c r="K146" s="16"/>
      <c r="L146" s="16"/>
      <c r="M146" s="16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3:34"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3:34"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3:34"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3:34">
      <c r="C150" s="14"/>
      <c r="D150" s="14"/>
      <c r="E150" s="14"/>
      <c r="F150" s="14"/>
      <c r="G150" s="14"/>
      <c r="H150" s="14"/>
      <c r="I150" s="14"/>
      <c r="J150" s="16"/>
      <c r="K150" s="16"/>
      <c r="L150" s="16"/>
      <c r="M150" s="16"/>
      <c r="N150" s="16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3:34">
      <c r="C151" s="14"/>
      <c r="D151" s="14"/>
      <c r="E151" s="14"/>
      <c r="F151" s="14"/>
      <c r="G151" s="14"/>
      <c r="H151" s="14"/>
      <c r="I151" s="14"/>
      <c r="J151" s="16"/>
      <c r="K151" s="16"/>
      <c r="L151" s="16"/>
      <c r="M151" s="16"/>
      <c r="N151" s="16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3:34">
      <c r="C152" s="14"/>
      <c r="D152" s="14"/>
      <c r="E152" s="14"/>
      <c r="F152" s="14"/>
      <c r="G152" s="14"/>
      <c r="H152" s="14"/>
      <c r="I152" s="14"/>
      <c r="J152" s="16"/>
      <c r="K152" s="16"/>
      <c r="L152" s="16"/>
      <c r="M152" s="16"/>
      <c r="N152" s="16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3:34">
      <c r="C153" s="14"/>
      <c r="D153" s="14"/>
      <c r="E153" s="14"/>
      <c r="F153" s="14"/>
      <c r="G153" s="14"/>
      <c r="H153" s="14"/>
      <c r="I153" s="14"/>
      <c r="J153" s="16"/>
      <c r="K153" s="16"/>
      <c r="L153" s="16"/>
      <c r="M153" s="16"/>
      <c r="N153" s="16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3:34">
      <c r="C154" s="14"/>
      <c r="D154" s="14"/>
      <c r="E154" s="14"/>
      <c r="F154" s="14"/>
      <c r="G154" s="14"/>
      <c r="H154" s="14"/>
      <c r="I154" s="14"/>
      <c r="J154" s="16"/>
      <c r="K154" s="16"/>
      <c r="L154" s="16"/>
      <c r="M154" s="16"/>
      <c r="N154" s="16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3:34">
      <c r="C155" s="14"/>
      <c r="D155" s="14"/>
      <c r="E155" s="14"/>
      <c r="F155" s="14"/>
      <c r="G155" s="14"/>
      <c r="H155" s="14"/>
      <c r="I155" s="14"/>
      <c r="J155" s="16"/>
      <c r="K155" s="16"/>
      <c r="L155" s="16"/>
      <c r="M155" s="16"/>
      <c r="N155" s="16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3:34">
      <c r="C156" s="14"/>
      <c r="D156" s="14"/>
      <c r="E156" s="14"/>
      <c r="F156" s="14"/>
      <c r="G156" s="14"/>
      <c r="H156" s="14"/>
      <c r="I156" s="14"/>
      <c r="J156" s="16"/>
      <c r="K156" s="16"/>
      <c r="L156" s="16"/>
      <c r="M156" s="16"/>
      <c r="N156" s="16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3:34">
      <c r="C157" s="14"/>
      <c r="D157" s="14"/>
      <c r="E157" s="14"/>
      <c r="F157" s="14"/>
      <c r="G157" s="14"/>
      <c r="H157" s="14"/>
      <c r="I157" s="14"/>
      <c r="J157" s="16"/>
      <c r="K157" s="16"/>
      <c r="L157" s="16"/>
      <c r="M157" s="16"/>
      <c r="N157" s="16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3:34">
      <c r="C158" s="14"/>
      <c r="D158" s="14"/>
      <c r="E158" s="14"/>
      <c r="F158" s="14"/>
      <c r="G158" s="14"/>
      <c r="H158" s="14"/>
      <c r="I158" s="14"/>
      <c r="J158" s="16"/>
      <c r="K158" s="16"/>
      <c r="L158" s="16"/>
      <c r="M158" s="16"/>
      <c r="N158" s="16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3:34"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3:34">
      <c r="C160" s="14"/>
      <c r="D160" s="14"/>
      <c r="E160" s="14"/>
      <c r="F160" s="14"/>
      <c r="G160" s="14"/>
      <c r="H160" s="14"/>
      <c r="I160" s="14"/>
      <c r="J160" s="14"/>
      <c r="K160" s="14"/>
      <c r="L160" s="17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3:34"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3:34"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3:34"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3:34"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3:34">
      <c r="C165" s="14"/>
      <c r="D165" s="14"/>
      <c r="E165" s="14"/>
      <c r="F165" s="14"/>
      <c r="G165" s="14"/>
      <c r="H165" s="14"/>
      <c r="I165" s="14"/>
      <c r="J165" s="18"/>
      <c r="K165" s="18"/>
      <c r="L165" s="18"/>
      <c r="M165" s="18"/>
      <c r="N165" s="18"/>
      <c r="O165" s="18"/>
      <c r="P165" s="18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3:34">
      <c r="C166" s="14"/>
      <c r="D166" s="14"/>
      <c r="E166" s="14"/>
      <c r="F166" s="14"/>
      <c r="G166" s="14"/>
      <c r="H166" s="14"/>
      <c r="I166" s="14"/>
      <c r="J166" s="16"/>
      <c r="K166" s="16"/>
      <c r="L166" s="16"/>
      <c r="M166" s="16"/>
      <c r="N166" s="16"/>
      <c r="O166" s="16"/>
      <c r="P166" s="16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3:34">
      <c r="C167" s="14"/>
      <c r="D167" s="14"/>
      <c r="E167" s="14"/>
      <c r="F167" s="14"/>
      <c r="G167" s="14"/>
      <c r="H167" s="14"/>
      <c r="I167" s="14"/>
      <c r="J167" s="16"/>
      <c r="K167" s="16"/>
      <c r="L167" s="16"/>
      <c r="M167" s="16"/>
      <c r="N167" s="16"/>
      <c r="O167" s="16"/>
      <c r="P167" s="16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3:34">
      <c r="C168" s="14"/>
      <c r="D168" s="14"/>
      <c r="E168" s="14"/>
      <c r="F168" s="14"/>
      <c r="G168" s="14"/>
      <c r="H168" s="14"/>
      <c r="I168" s="14"/>
      <c r="J168" s="16"/>
      <c r="K168" s="16"/>
      <c r="L168" s="16"/>
      <c r="M168" s="16"/>
      <c r="N168" s="16"/>
      <c r="O168" s="16"/>
      <c r="P168" s="16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3:34">
      <c r="C169" s="14"/>
      <c r="D169" s="14"/>
      <c r="E169" s="14"/>
      <c r="F169" s="14"/>
      <c r="G169" s="14"/>
      <c r="H169" s="14"/>
      <c r="I169" s="14"/>
      <c r="J169" s="16"/>
      <c r="K169" s="16"/>
      <c r="L169" s="16"/>
      <c r="M169" s="16"/>
      <c r="N169" s="16"/>
      <c r="O169" s="16"/>
      <c r="P169" s="16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3:34">
      <c r="C170" s="14"/>
      <c r="D170" s="14"/>
      <c r="E170" s="14"/>
      <c r="F170" s="14"/>
      <c r="G170" s="14"/>
      <c r="H170" s="14"/>
      <c r="I170" s="14"/>
      <c r="J170" s="16"/>
      <c r="K170" s="16"/>
      <c r="L170" s="16"/>
      <c r="M170" s="16"/>
      <c r="N170" s="16"/>
      <c r="O170" s="16"/>
      <c r="P170" s="16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3:34">
      <c r="C171" s="14"/>
      <c r="D171" s="14"/>
      <c r="E171" s="14"/>
      <c r="F171" s="14"/>
      <c r="G171" s="14"/>
      <c r="H171" s="14"/>
      <c r="I171" s="14"/>
      <c r="J171" s="16"/>
      <c r="K171" s="16"/>
      <c r="L171" s="16"/>
      <c r="M171" s="16"/>
      <c r="N171" s="16"/>
      <c r="O171" s="16"/>
      <c r="P171" s="16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3:34">
      <c r="C172" s="14"/>
      <c r="D172" s="14"/>
      <c r="E172" s="14"/>
      <c r="F172" s="14"/>
      <c r="G172" s="14"/>
      <c r="H172" s="14"/>
      <c r="I172" s="14"/>
      <c r="J172" s="16"/>
      <c r="K172" s="16"/>
      <c r="L172" s="16"/>
      <c r="M172" s="16"/>
      <c r="N172" s="16"/>
      <c r="O172" s="16"/>
      <c r="P172" s="16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3:34">
      <c r="C173" s="14"/>
      <c r="D173" s="14"/>
      <c r="E173" s="14"/>
      <c r="F173" s="14"/>
      <c r="G173" s="14"/>
      <c r="H173" s="14"/>
      <c r="I173" s="14"/>
      <c r="J173" s="16"/>
      <c r="K173" s="16"/>
      <c r="L173" s="16"/>
      <c r="M173" s="16"/>
      <c r="N173" s="16"/>
      <c r="O173" s="16"/>
      <c r="P173" s="16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3:34"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3:34"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3:34"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3:34"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7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3:34"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3:34"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3:34"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7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3:34"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3:34"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3:34"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3:34"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3:34"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3:34"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3:34"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3:34"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3:34"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3:34"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3:34"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3:34"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3:34"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3:34"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3:34"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3:34"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223" spans="15:18">
      <c r="O223" s="10"/>
      <c r="R223" s="10"/>
    </row>
  </sheetData>
  <mergeCells count="6">
    <mergeCell ref="C77:D77"/>
    <mergeCell ref="B31:F31"/>
    <mergeCell ref="O53:Q53"/>
    <mergeCell ref="R53:S53"/>
    <mergeCell ref="C72:D72"/>
    <mergeCell ref="C73:D73"/>
  </mergeCells>
  <pageMargins left="0.7" right="0.7" top="0.75" bottom="0.75" header="0.3" footer="0.3"/>
  <pageSetup paperSize="9" orientation="portrait" horizontalDpi="300" verticalDpi="500" r:id="rId1"/>
  <drawing r:id="rId2"/>
  <legacyDrawing r:id="rId3"/>
  <oleObjects>
    <oleObject progId="Equation.DSMT4" shapeId="2052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AH223"/>
  <sheetViews>
    <sheetView tabSelected="1" topLeftCell="J50" zoomScale="70" zoomScaleNormal="70" workbookViewId="0">
      <selection activeCell="T79" sqref="T79"/>
    </sheetView>
  </sheetViews>
  <sheetFormatPr defaultRowHeight="15"/>
  <cols>
    <col min="1" max="1" width="13.5703125" customWidth="1"/>
    <col min="2" max="2" width="26.7109375" customWidth="1"/>
    <col min="3" max="3" width="16.28515625" bestFit="1" customWidth="1"/>
    <col min="4" max="4" width="19.85546875" bestFit="1" customWidth="1"/>
    <col min="5" max="5" width="16.42578125" bestFit="1" customWidth="1"/>
    <col min="6" max="6" width="16.42578125" customWidth="1"/>
    <col min="7" max="7" width="14.28515625" bestFit="1" customWidth="1"/>
    <col min="8" max="8" width="13" bestFit="1" customWidth="1"/>
    <col min="9" max="9" width="10.85546875" bestFit="1" customWidth="1"/>
    <col min="10" max="10" width="17.7109375" customWidth="1"/>
    <col min="11" max="11" width="20.7109375" customWidth="1"/>
    <col min="12" max="12" width="21.140625" customWidth="1"/>
    <col min="14" max="14" width="9.85546875" bestFit="1" customWidth="1"/>
    <col min="15" max="15" width="18.140625" bestFit="1" customWidth="1"/>
    <col min="16" max="16" width="18.7109375" bestFit="1" customWidth="1"/>
    <col min="17" max="17" width="17.42578125" customWidth="1"/>
    <col min="18" max="18" width="19.5703125" customWidth="1"/>
    <col min="19" max="19" width="18.42578125" bestFit="1" customWidth="1"/>
  </cols>
  <sheetData>
    <row r="1" spans="1:10">
      <c r="J1" s="1" t="s">
        <v>0</v>
      </c>
    </row>
    <row r="2" spans="1:10">
      <c r="J2" s="2">
        <v>3.17</v>
      </c>
    </row>
    <row r="3" spans="1:10" ht="28.5">
      <c r="B3" s="3" t="s">
        <v>1</v>
      </c>
      <c r="J3" s="2">
        <v>4</v>
      </c>
    </row>
    <row r="4" spans="1:10">
      <c r="B4" s="4"/>
      <c r="C4" s="4"/>
      <c r="J4" s="2">
        <v>5</v>
      </c>
    </row>
    <row r="5" spans="1:10">
      <c r="A5" t="s">
        <v>2</v>
      </c>
      <c r="B5" s="5">
        <v>3.2</v>
      </c>
      <c r="C5" s="5">
        <v>4</v>
      </c>
      <c r="D5" s="5">
        <v>5</v>
      </c>
      <c r="E5" s="5">
        <v>6</v>
      </c>
      <c r="F5" s="5">
        <v>7</v>
      </c>
      <c r="G5" s="5">
        <v>8</v>
      </c>
      <c r="H5" s="6">
        <v>8.8000000000000007</v>
      </c>
      <c r="J5" s="2">
        <v>6</v>
      </c>
    </row>
    <row r="6" spans="1:10">
      <c r="A6" s="5">
        <v>130</v>
      </c>
      <c r="B6" s="2">
        <f>1.64802-0.00025*$A6+0.19267*$B$5-0.00001*$A6^2-0.00151*$B$5^2-0.00091*$A6*$B$5</f>
        <v>1.6690416000000001</v>
      </c>
      <c r="C6" s="2">
        <f>1.64802-0.00025*$A6+0.19267*$C$5-0.00001*$A6^2-0.00151*$C$5^2-0.00091*$A6*$C$5</f>
        <v>1.7198399999999998</v>
      </c>
      <c r="D6" s="2">
        <f>1.64802-0.00025*$A6+0.19267*$D$5-0.00001*$A6^2-0.00151*$D$5^2-0.00091*$A6*$D$5</f>
        <v>1.7806200000000003</v>
      </c>
      <c r="E6" s="2">
        <f>1.64802-0.00025*$A6+0.19267*$E$5-0.00001*$A6^2-0.00151*$E$5^2-0.00091*$A6*$E$5</f>
        <v>1.8383799999999999</v>
      </c>
      <c r="F6" s="2">
        <f>1.64802-0.00025*$A6+0.19267*$F$5-0.00001*$A6^2-0.00151*$F$5^2-0.00091*$A6*$F$5</f>
        <v>1.8931199999999997</v>
      </c>
      <c r="G6" s="2">
        <f>1.64802-0.00025*$A6+0.19267*$G$5-0.00001*$A6^2-0.00151*$G$5^2-0.00091*$A6*$G$5</f>
        <v>1.9448400000000001</v>
      </c>
      <c r="H6" s="2">
        <f>1.64802-0.00025*$A6+0.19267*$H$5-0.00001*$A6^2-0.00151*$H$5^2-0.00091*$A6*$H$5</f>
        <v>1.9840416000000003</v>
      </c>
      <c r="J6" s="2">
        <v>7</v>
      </c>
    </row>
    <row r="7" spans="1:10">
      <c r="A7" s="5">
        <v>140</v>
      </c>
      <c r="B7" s="2">
        <f t="shared" ref="B7:B20" si="0">1.64802-0.00025*$A7+0.19267*$B$5-0.00001*$A7^2-0.00151*$B$5^2-0.00091*$A7*$B$5</f>
        <v>1.6104216</v>
      </c>
      <c r="C7" s="2">
        <f t="shared" ref="C7:C20" si="1">1.64802-0.00025*$A7+0.19267*$C$5-0.00001*$A7^2-0.00151*$C$5^2-0.00091*$A7*$C$5</f>
        <v>1.6539399999999997</v>
      </c>
      <c r="D7" s="2">
        <f t="shared" ref="D7:D20" si="2">1.64802-0.00025*$A7+0.19267*$D$5-0.00001*$A7^2-0.00151*$D$5^2-0.00091*$A7*$D$5</f>
        <v>1.7056200000000001</v>
      </c>
      <c r="E7" s="2">
        <f t="shared" ref="E7:E20" si="3">1.64802-0.00025*$A7+0.19267*$E$5-0.00001*$A7^2-0.00151*$E$5^2-0.00091*$A7*$E$5</f>
        <v>1.7542800000000001</v>
      </c>
      <c r="F7" s="2">
        <f t="shared" ref="F7:F20" si="4">1.64802-0.00025*$A7+0.19267*$F$5-0.00001*$A7^2-0.00151*$F$5^2-0.00091*$A7*$F$5</f>
        <v>1.79992</v>
      </c>
      <c r="G7" s="2">
        <f t="shared" ref="G7:G20" si="5">1.64802-0.00025*$A7+0.19267*$G$5-0.00001*$A7^2-0.00151*$G$5^2-0.00091*$A7*$G$5</f>
        <v>1.8425400000000001</v>
      </c>
      <c r="H7" s="2">
        <f t="shared" ref="H7:H20" si="6">1.64802-0.00025*$A7+0.19267*$H$5-0.00001*$A7^2-0.00151*$H$5^2-0.00091*$A7*$H$5</f>
        <v>1.8744615999999998</v>
      </c>
      <c r="J7" s="2">
        <v>8</v>
      </c>
    </row>
    <row r="8" spans="1:10">
      <c r="A8" s="5">
        <v>150</v>
      </c>
      <c r="B8" s="2">
        <f t="shared" si="0"/>
        <v>1.5498015999999997</v>
      </c>
      <c r="C8" s="2">
        <f t="shared" si="1"/>
        <v>1.5860399999999995</v>
      </c>
      <c r="D8" s="2">
        <f t="shared" si="2"/>
        <v>1.6286199999999997</v>
      </c>
      <c r="E8" s="2">
        <f t="shared" si="3"/>
        <v>1.66818</v>
      </c>
      <c r="F8" s="2">
        <f t="shared" si="4"/>
        <v>1.7047199999999998</v>
      </c>
      <c r="G8" s="2">
        <f t="shared" si="5"/>
        <v>1.7382400000000002</v>
      </c>
      <c r="H8" s="2">
        <f t="shared" si="6"/>
        <v>1.7628815999999998</v>
      </c>
      <c r="J8" s="2">
        <v>8.8000000000000007</v>
      </c>
    </row>
    <row r="9" spans="1:10">
      <c r="A9" s="5">
        <v>160</v>
      </c>
      <c r="B9" s="2">
        <f t="shared" si="0"/>
        <v>1.4871815999999998</v>
      </c>
      <c r="C9" s="2">
        <f t="shared" si="1"/>
        <v>1.5161399999999998</v>
      </c>
      <c r="D9" s="2">
        <f t="shared" si="2"/>
        <v>1.5496199999999998</v>
      </c>
      <c r="E9" s="2">
        <f t="shared" si="3"/>
        <v>1.5800800000000002</v>
      </c>
      <c r="F9" s="2">
        <f t="shared" si="4"/>
        <v>1.6075199999999996</v>
      </c>
      <c r="G9" s="2">
        <f t="shared" si="5"/>
        <v>1.6319399999999997</v>
      </c>
      <c r="H9" s="2">
        <f t="shared" si="6"/>
        <v>1.6493015999999998</v>
      </c>
    </row>
    <row r="10" spans="1:10">
      <c r="A10" s="5">
        <v>170</v>
      </c>
      <c r="B10" s="2">
        <f t="shared" si="0"/>
        <v>1.4225615999999999</v>
      </c>
      <c r="C10" s="2">
        <f t="shared" si="1"/>
        <v>1.4442399999999995</v>
      </c>
      <c r="D10" s="2">
        <f t="shared" si="2"/>
        <v>1.4686199999999998</v>
      </c>
      <c r="E10" s="2">
        <f t="shared" si="3"/>
        <v>1.4899800000000001</v>
      </c>
      <c r="F10" s="2">
        <f t="shared" si="4"/>
        <v>1.5083199999999999</v>
      </c>
      <c r="G10" s="2">
        <f t="shared" si="5"/>
        <v>1.5236400000000003</v>
      </c>
      <c r="H10" s="2">
        <f t="shared" si="6"/>
        <v>1.5337216</v>
      </c>
    </row>
    <row r="11" spans="1:10">
      <c r="A11" s="5">
        <v>180</v>
      </c>
      <c r="B11" s="2">
        <f t="shared" si="0"/>
        <v>1.3559416</v>
      </c>
      <c r="C11" s="2">
        <f t="shared" si="1"/>
        <v>1.3703400000000003</v>
      </c>
      <c r="D11" s="2">
        <f t="shared" si="2"/>
        <v>1.3856200000000003</v>
      </c>
      <c r="E11" s="2">
        <f t="shared" si="3"/>
        <v>1.3978800000000002</v>
      </c>
      <c r="F11" s="2">
        <f t="shared" si="4"/>
        <v>1.4071200000000001</v>
      </c>
      <c r="G11" s="2">
        <f t="shared" si="5"/>
        <v>1.4133400000000003</v>
      </c>
      <c r="H11" s="2">
        <f t="shared" si="6"/>
        <v>1.4161416000000004</v>
      </c>
    </row>
    <row r="12" spans="1:10">
      <c r="A12" s="5">
        <v>190</v>
      </c>
      <c r="B12" s="2">
        <f t="shared" si="0"/>
        <v>1.2873216000000001</v>
      </c>
      <c r="C12" s="2">
        <f t="shared" si="1"/>
        <v>1.2944399999999998</v>
      </c>
      <c r="D12" s="2">
        <f t="shared" si="2"/>
        <v>1.3006199999999999</v>
      </c>
      <c r="E12" s="2">
        <f t="shared" si="3"/>
        <v>1.3037800000000002</v>
      </c>
      <c r="F12" s="2">
        <f t="shared" si="4"/>
        <v>1.30392</v>
      </c>
      <c r="G12" s="2">
        <f t="shared" si="5"/>
        <v>1.30104</v>
      </c>
      <c r="H12" s="2">
        <f t="shared" si="6"/>
        <v>1.2965615999999995</v>
      </c>
    </row>
    <row r="13" spans="1:10">
      <c r="A13" s="5">
        <v>200</v>
      </c>
      <c r="B13" s="2">
        <f t="shared" si="0"/>
        <v>1.2167016000000002</v>
      </c>
      <c r="C13" s="2">
        <f t="shared" si="1"/>
        <v>1.2165400000000002</v>
      </c>
      <c r="D13" s="2">
        <f t="shared" si="2"/>
        <v>1.2136200000000004</v>
      </c>
      <c r="E13" s="2">
        <f t="shared" si="3"/>
        <v>1.2076799999999999</v>
      </c>
      <c r="F13" s="2">
        <f t="shared" si="4"/>
        <v>1.1987199999999998</v>
      </c>
      <c r="G13" s="2">
        <f t="shared" si="5"/>
        <v>1.1867400000000004</v>
      </c>
      <c r="H13" s="2">
        <f t="shared" si="6"/>
        <v>1.1749816000000004</v>
      </c>
    </row>
    <row r="14" spans="1:10">
      <c r="A14" s="5">
        <v>210</v>
      </c>
      <c r="B14" s="2">
        <f t="shared" si="0"/>
        <v>1.1440816</v>
      </c>
      <c r="C14" s="2">
        <f t="shared" si="1"/>
        <v>1.1366400000000001</v>
      </c>
      <c r="D14" s="2">
        <f t="shared" si="2"/>
        <v>1.12462</v>
      </c>
      <c r="E14" s="2">
        <f t="shared" si="3"/>
        <v>1.1095800000000007</v>
      </c>
      <c r="F14" s="2">
        <f t="shared" si="4"/>
        <v>1.09152</v>
      </c>
      <c r="G14" s="2">
        <f t="shared" si="5"/>
        <v>1.0704400000000001</v>
      </c>
      <c r="H14" s="2">
        <f t="shared" si="6"/>
        <v>1.0514016000000002</v>
      </c>
    </row>
    <row r="15" spans="1:10">
      <c r="A15" s="5">
        <v>220</v>
      </c>
      <c r="B15" s="2">
        <f t="shared" si="0"/>
        <v>1.0694616000000003</v>
      </c>
      <c r="C15" s="2">
        <f t="shared" si="1"/>
        <v>1.0547400000000002</v>
      </c>
      <c r="D15" s="2">
        <f t="shared" si="2"/>
        <v>1.0336200000000004</v>
      </c>
      <c r="E15" s="2">
        <f t="shared" si="3"/>
        <v>1.0094799999999999</v>
      </c>
      <c r="F15" s="2">
        <f t="shared" si="4"/>
        <v>0.9823200000000003</v>
      </c>
      <c r="G15" s="2">
        <f t="shared" si="5"/>
        <v>0.95214000000000043</v>
      </c>
      <c r="H15" s="2">
        <f t="shared" si="6"/>
        <v>0.92582160000000058</v>
      </c>
    </row>
    <row r="16" spans="1:10">
      <c r="A16" s="5">
        <v>230</v>
      </c>
      <c r="B16" s="2">
        <f t="shared" si="0"/>
        <v>0.99284159999999977</v>
      </c>
      <c r="C16" s="2">
        <f t="shared" si="1"/>
        <v>0.97084000000000026</v>
      </c>
      <c r="D16" s="2">
        <f t="shared" si="2"/>
        <v>0.94062000000000001</v>
      </c>
      <c r="E16" s="2">
        <f t="shared" si="3"/>
        <v>0.90738000000000008</v>
      </c>
      <c r="F16" s="2">
        <f t="shared" si="4"/>
        <v>0.87111999999999989</v>
      </c>
      <c r="G16" s="2">
        <f t="shared" si="5"/>
        <v>0.83183999999999991</v>
      </c>
      <c r="H16" s="2">
        <f t="shared" si="6"/>
        <v>0.79824159999999988</v>
      </c>
    </row>
    <row r="17" spans="1:22">
      <c r="A17" s="5">
        <v>240</v>
      </c>
      <c r="B17" s="2">
        <f t="shared" si="0"/>
        <v>0.91422159999999975</v>
      </c>
      <c r="C17" s="2">
        <f t="shared" si="1"/>
        <v>0.88493999999999973</v>
      </c>
      <c r="D17" s="2">
        <f t="shared" si="2"/>
        <v>0.84561999999999982</v>
      </c>
      <c r="E17" s="2">
        <f t="shared" si="3"/>
        <v>0.80327999999999999</v>
      </c>
      <c r="F17" s="2">
        <f t="shared" si="4"/>
        <v>0.75791999999999971</v>
      </c>
      <c r="G17" s="2">
        <f t="shared" si="5"/>
        <v>0.70954000000000028</v>
      </c>
      <c r="H17" s="2">
        <f t="shared" si="6"/>
        <v>0.66866159999999986</v>
      </c>
    </row>
    <row r="18" spans="1:22">
      <c r="A18" s="5">
        <v>250</v>
      </c>
      <c r="B18" s="2">
        <f t="shared" si="0"/>
        <v>0.83360159999999983</v>
      </c>
      <c r="C18" s="2">
        <f t="shared" si="1"/>
        <v>0.7970400000000003</v>
      </c>
      <c r="D18" s="2">
        <f t="shared" si="2"/>
        <v>0.74862000000000006</v>
      </c>
      <c r="E18" s="2">
        <f t="shared" si="3"/>
        <v>0.69718000000000013</v>
      </c>
      <c r="F18" s="2">
        <f t="shared" si="4"/>
        <v>0.64271999999999996</v>
      </c>
      <c r="G18" s="2">
        <f t="shared" si="5"/>
        <v>0.58523999999999998</v>
      </c>
      <c r="H18" s="2">
        <f t="shared" si="6"/>
        <v>0.53708160000000005</v>
      </c>
    </row>
    <row r="19" spans="1:22">
      <c r="A19" s="5">
        <v>260</v>
      </c>
      <c r="B19" s="2">
        <f t="shared" si="0"/>
        <v>0.7509815999999998</v>
      </c>
      <c r="C19" s="2">
        <f t="shared" si="1"/>
        <v>0.70713999999999977</v>
      </c>
      <c r="D19" s="2">
        <f t="shared" si="2"/>
        <v>0.64961999999999986</v>
      </c>
      <c r="E19" s="2">
        <f t="shared" si="3"/>
        <v>0.58908000000000005</v>
      </c>
      <c r="F19" s="2">
        <f t="shared" si="4"/>
        <v>0.52551999999999932</v>
      </c>
      <c r="G19" s="2">
        <f t="shared" si="5"/>
        <v>0.45894000000000035</v>
      </c>
      <c r="H19" s="2">
        <f t="shared" si="6"/>
        <v>0.40350159999999979</v>
      </c>
    </row>
    <row r="20" spans="1:22">
      <c r="A20" s="5">
        <v>270</v>
      </c>
      <c r="B20" s="2">
        <f t="shared" si="0"/>
        <v>0.66636159999999989</v>
      </c>
      <c r="C20" s="2">
        <f t="shared" si="1"/>
        <v>0.6152399999999999</v>
      </c>
      <c r="D20" s="2">
        <f t="shared" si="2"/>
        <v>0.54862000000000011</v>
      </c>
      <c r="E20" s="2">
        <f t="shared" si="3"/>
        <v>0.47897999999999974</v>
      </c>
      <c r="F20" s="2">
        <f t="shared" si="4"/>
        <v>0.40632000000000001</v>
      </c>
      <c r="G20" s="2">
        <f t="shared" si="5"/>
        <v>0.33064000000000004</v>
      </c>
      <c r="H20" s="2">
        <f t="shared" si="6"/>
        <v>0.2679216000000002</v>
      </c>
    </row>
    <row r="23" spans="1:22">
      <c r="A23" s="7" t="s">
        <v>3</v>
      </c>
      <c r="B23" s="5">
        <v>130</v>
      </c>
      <c r="C23" s="5">
        <v>150</v>
      </c>
      <c r="D23" s="5">
        <v>180</v>
      </c>
      <c r="E23" s="5">
        <v>200</v>
      </c>
      <c r="F23" s="5">
        <v>230</v>
      </c>
      <c r="G23" s="5">
        <v>250</v>
      </c>
      <c r="H23" s="5">
        <v>270</v>
      </c>
    </row>
    <row r="24" spans="1:22">
      <c r="A24" s="7">
        <v>3.2</v>
      </c>
      <c r="B24" s="2">
        <f>1.64802-0.00025*$B$23+0.19267*$A24-0.00001*$B$23^2-0.00151*$A24^2-0.00091*$B$23*$A24</f>
        <v>1.6690416000000001</v>
      </c>
      <c r="C24" s="2">
        <f>1.64802-0.00025*$C$23+0.19267*$A24-0.00001*$C$23^2-0.00151*$A24^2-0.00091*$C$23*$A24</f>
        <v>1.5498015999999997</v>
      </c>
      <c r="D24" s="2">
        <f>1.64802-0.00025*$D$23+0.19267*$A24-0.00001*$D$23^2-0.00151*$A24^2-0.00091*$D$23*$A24</f>
        <v>1.3559416</v>
      </c>
      <c r="E24" s="2">
        <f>1.64802-0.00025*$E$23+0.19267*$A24-0.00001*$E$23^2-0.00151*$A24^2-0.00091*$E$23*$A24</f>
        <v>1.2167016000000002</v>
      </c>
      <c r="F24" s="2">
        <f>1.64802-0.00025*$F$23+0.19267*$A24-0.00001*$F$23^2-0.00151*$A24^2-0.00091*$F$23*$A24</f>
        <v>0.99284159999999977</v>
      </c>
      <c r="G24" s="2">
        <f>1.64802-0.00025*$G$23+0.19267*$A24-0.00001*$G$23^2-0.00151*$A24^2-0.00091*$G$23*$A24</f>
        <v>0.83360159999999983</v>
      </c>
      <c r="H24" s="2">
        <f>1.64802-0.00025*$H$23+0.19267*$A24-0.00001*$H$23^2-0.00151*$A24^2-0.00091*$H$23*$A24</f>
        <v>0.66636159999999989</v>
      </c>
    </row>
    <row r="25" spans="1:22">
      <c r="A25" s="7">
        <v>4</v>
      </c>
      <c r="B25" s="2">
        <f t="shared" ref="B25:B29" si="7">1.64802-0.00025*$B$23+0.19267*$A25-0.00001*$B$23^2-0.00151*$A25^2-0.00091*$B$23*$A25</f>
        <v>1.7198399999999998</v>
      </c>
      <c r="C25" s="2">
        <f t="shared" ref="C25:C29" si="8">1.64802-0.00025*$C$23+0.19267*$A25-0.00001*$C$23^2-0.00151*$A25^2-0.00091*$C$23*$A25</f>
        <v>1.5860399999999995</v>
      </c>
      <c r="D25" s="2">
        <f t="shared" ref="D25:D29" si="9">1.64802-0.00025*$D$23+0.19267*$A25-0.00001*$D$23^2-0.00151*$A25^2-0.00091*$D$23*$A25</f>
        <v>1.3703400000000003</v>
      </c>
      <c r="E25" s="2">
        <f t="shared" ref="E25:E29" si="10">1.64802-0.00025*$E$23+0.19267*$A25-0.00001*$E$23^2-0.00151*$A25^2-0.00091*$E$23*$A25</f>
        <v>1.2165400000000002</v>
      </c>
      <c r="F25" s="2">
        <f t="shared" ref="F25:F29" si="11">1.64802-0.00025*$F$23+0.19267*$A25-0.00001*$F$23^2-0.00151*$A25^2-0.00091*$F$23*$A25</f>
        <v>0.97084000000000026</v>
      </c>
      <c r="G25" s="2">
        <f t="shared" ref="G25:G29" si="12">1.64802-0.00025*$G$23+0.19267*$A25-0.00001*$G$23^2-0.00151*$A25^2-0.00091*$G$23*$A25</f>
        <v>0.7970400000000003</v>
      </c>
      <c r="H25" s="2">
        <f t="shared" ref="H25:H29" si="13">1.64802-0.00025*$H$23+0.19267*$A25-0.00001*$H$23^2-0.00151*$A25^2-0.00091*$H$23*$A25</f>
        <v>0.6152399999999999</v>
      </c>
    </row>
    <row r="26" spans="1:22">
      <c r="A26" s="7">
        <v>5</v>
      </c>
      <c r="B26" s="2">
        <f t="shared" si="7"/>
        <v>1.7806200000000003</v>
      </c>
      <c r="C26" s="2">
        <f t="shared" si="8"/>
        <v>1.6286199999999997</v>
      </c>
      <c r="D26" s="2">
        <f t="shared" si="9"/>
        <v>1.3856200000000003</v>
      </c>
      <c r="E26" s="2">
        <f t="shared" si="10"/>
        <v>1.2136200000000004</v>
      </c>
      <c r="F26" s="2">
        <f t="shared" si="11"/>
        <v>0.94062000000000001</v>
      </c>
      <c r="G26" s="2">
        <f t="shared" si="12"/>
        <v>0.74862000000000006</v>
      </c>
      <c r="H26" s="2">
        <f t="shared" si="13"/>
        <v>0.54862000000000011</v>
      </c>
    </row>
    <row r="27" spans="1:22">
      <c r="A27" s="7">
        <v>6</v>
      </c>
      <c r="B27" s="2">
        <f t="shared" si="7"/>
        <v>1.8383799999999999</v>
      </c>
      <c r="C27" s="2">
        <f t="shared" si="8"/>
        <v>1.66818</v>
      </c>
      <c r="D27" s="2">
        <f t="shared" si="9"/>
        <v>1.3978800000000002</v>
      </c>
      <c r="E27" s="2">
        <f t="shared" si="10"/>
        <v>1.2076799999999999</v>
      </c>
      <c r="F27" s="2">
        <f t="shared" si="11"/>
        <v>0.90738000000000008</v>
      </c>
      <c r="G27" s="2">
        <f t="shared" si="12"/>
        <v>0.69718000000000013</v>
      </c>
      <c r="H27" s="2">
        <f t="shared" si="13"/>
        <v>0.47897999999999974</v>
      </c>
    </row>
    <row r="28" spans="1:22">
      <c r="A28" s="7">
        <v>7</v>
      </c>
      <c r="B28" s="2">
        <f t="shared" si="7"/>
        <v>1.8931199999999997</v>
      </c>
      <c r="C28" s="2">
        <f t="shared" si="8"/>
        <v>1.7047199999999998</v>
      </c>
      <c r="D28" s="2">
        <f t="shared" si="9"/>
        <v>1.4071200000000001</v>
      </c>
      <c r="E28" s="2">
        <f t="shared" si="10"/>
        <v>1.1987199999999998</v>
      </c>
      <c r="F28" s="2">
        <f t="shared" si="11"/>
        <v>0.87111999999999989</v>
      </c>
      <c r="G28" s="2">
        <f t="shared" si="12"/>
        <v>0.64271999999999996</v>
      </c>
      <c r="H28" s="2">
        <f t="shared" si="13"/>
        <v>0.40632000000000001</v>
      </c>
    </row>
    <row r="29" spans="1:22">
      <c r="A29" s="7">
        <v>8.23</v>
      </c>
      <c r="B29" s="2">
        <f t="shared" si="7"/>
        <v>1.9563084210000001</v>
      </c>
      <c r="C29" s="2">
        <f t="shared" si="8"/>
        <v>1.7455224209999998</v>
      </c>
      <c r="D29" s="2">
        <f t="shared" si="9"/>
        <v>1.4143434210000003</v>
      </c>
      <c r="E29" s="2">
        <f t="shared" si="10"/>
        <v>1.1835574210000004</v>
      </c>
      <c r="F29" s="2">
        <f t="shared" si="11"/>
        <v>0.8223784209999998</v>
      </c>
      <c r="G29" s="2">
        <f t="shared" si="12"/>
        <v>0.57159242099999985</v>
      </c>
      <c r="H29" s="2">
        <f t="shared" si="13"/>
        <v>0.31280642099999989</v>
      </c>
    </row>
    <row r="31" spans="1:22">
      <c r="A31" s="19"/>
      <c r="B31" s="38" t="s">
        <v>44</v>
      </c>
      <c r="C31" s="39"/>
      <c r="D31" s="39"/>
      <c r="E31" s="39"/>
      <c r="F31" s="40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22">
      <c r="A32" s="19" t="s">
        <v>26</v>
      </c>
      <c r="B32" s="5" t="s">
        <v>43</v>
      </c>
      <c r="C32" s="5" t="s">
        <v>28</v>
      </c>
      <c r="D32" s="5" t="s">
        <v>27</v>
      </c>
      <c r="E32" s="5" t="s">
        <v>29</v>
      </c>
      <c r="F32" s="9" t="s">
        <v>30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>
      <c r="A33" s="19">
        <v>871.33</v>
      </c>
      <c r="B33" s="35">
        <f>A33/(0.025^2*PI()/4)/1000000</f>
        <v>1.7750589000225427</v>
      </c>
      <c r="C33" s="27">
        <v>150</v>
      </c>
      <c r="D33" s="27">
        <v>4</v>
      </c>
      <c r="E33" s="2">
        <v>-1</v>
      </c>
      <c r="F33" s="13">
        <v>-1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>
      <c r="A34" s="19">
        <v>401.66</v>
      </c>
      <c r="B34" s="35">
        <f>A34/(0.025^2*PI()/4)/1000000</f>
        <v>0.81825503286132073</v>
      </c>
      <c r="C34" s="27">
        <v>250</v>
      </c>
      <c r="D34" s="27">
        <v>4</v>
      </c>
      <c r="E34" s="2">
        <v>-1</v>
      </c>
      <c r="F34" s="13">
        <v>1</v>
      </c>
      <c r="G34" s="19"/>
      <c r="H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>
      <c r="A35" s="19">
        <v>896.33</v>
      </c>
      <c r="B35" s="35">
        <f t="shared" ref="B35:B45" si="14">A35/(0.025^2*PI()/4)/1000000</f>
        <v>1.8259884818119494</v>
      </c>
      <c r="C35" s="27">
        <v>150</v>
      </c>
      <c r="D35" s="27">
        <v>8</v>
      </c>
      <c r="E35" s="2">
        <v>1</v>
      </c>
      <c r="F35" s="13">
        <v>-1</v>
      </c>
      <c r="G35" s="12"/>
      <c r="H35" s="12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>
      <c r="A36" s="19">
        <v>248.33</v>
      </c>
      <c r="B36" s="35">
        <f t="shared" si="14"/>
        <v>0.50589372183053272</v>
      </c>
      <c r="C36" s="27">
        <v>250</v>
      </c>
      <c r="D36" s="27">
        <v>8</v>
      </c>
      <c r="E36" s="2">
        <v>1</v>
      </c>
      <c r="F36" s="13">
        <v>1</v>
      </c>
      <c r="G36" s="20"/>
      <c r="H36" s="20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>
      <c r="A37" s="19">
        <v>837.66</v>
      </c>
      <c r="B37" s="35">
        <f t="shared" si="14"/>
        <v>1.7064669392685701</v>
      </c>
      <c r="C37" s="27">
        <v>130</v>
      </c>
      <c r="D37" s="27">
        <v>6</v>
      </c>
      <c r="E37" s="2">
        <v>0</v>
      </c>
      <c r="F37" s="13">
        <v>-1.4139999999999999</v>
      </c>
      <c r="G37" s="20"/>
      <c r="H37" s="20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>
      <c r="A38" s="19">
        <v>357.33</v>
      </c>
      <c r="B38" s="35">
        <f t="shared" si="14"/>
        <v>0.72794669843234505</v>
      </c>
      <c r="C38" s="27">
        <v>271</v>
      </c>
      <c r="D38" s="27">
        <v>6</v>
      </c>
      <c r="E38" s="2">
        <v>0</v>
      </c>
      <c r="F38" s="13">
        <v>1.4139999999999999</v>
      </c>
      <c r="G38" s="20"/>
      <c r="H38" s="20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1:22">
      <c r="A39" s="19">
        <v>590</v>
      </c>
      <c r="B39" s="35">
        <f t="shared" si="14"/>
        <v>1.2019381302299934</v>
      </c>
      <c r="C39" s="27">
        <v>200</v>
      </c>
      <c r="D39" s="27">
        <v>3.17</v>
      </c>
      <c r="E39" s="2">
        <v>-1.4140999999999999</v>
      </c>
      <c r="F39" s="13">
        <v>0</v>
      </c>
      <c r="G39" s="20"/>
      <c r="H39" s="20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>
      <c r="A40" s="19">
        <v>640.33000000000004</v>
      </c>
      <c r="B40" s="35">
        <f t="shared" si="14"/>
        <v>1.304469564288427</v>
      </c>
      <c r="C40" s="27">
        <v>200</v>
      </c>
      <c r="D40" s="27">
        <v>8.8800000000000008</v>
      </c>
      <c r="E40" s="2">
        <v>1.4140999999999999</v>
      </c>
      <c r="F40" s="13">
        <v>0</v>
      </c>
      <c r="G40" s="20"/>
      <c r="H40" s="20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>
      <c r="A41" s="19">
        <v>424</v>
      </c>
      <c r="B41" s="35">
        <f t="shared" si="14"/>
        <v>0.86376570714833434</v>
      </c>
      <c r="C41" s="27">
        <v>200</v>
      </c>
      <c r="D41" s="27">
        <v>6</v>
      </c>
      <c r="E41" s="2">
        <v>0</v>
      </c>
      <c r="F41" s="13">
        <v>0</v>
      </c>
      <c r="G41" s="20"/>
      <c r="H41" s="20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1:22">
      <c r="A42" s="19">
        <v>572.33000000000004</v>
      </c>
      <c r="B42" s="35">
        <f t="shared" si="14"/>
        <v>1.1659411018212409</v>
      </c>
      <c r="C42" s="27">
        <v>200</v>
      </c>
      <c r="D42" s="27">
        <v>6</v>
      </c>
      <c r="E42" s="2">
        <v>0</v>
      </c>
      <c r="F42" s="13">
        <v>0</v>
      </c>
      <c r="G42" s="20"/>
      <c r="H42" s="20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>
      <c r="A43" s="19">
        <v>738.33</v>
      </c>
      <c r="B43" s="35">
        <f t="shared" si="14"/>
        <v>1.5041135249029003</v>
      </c>
      <c r="C43" s="27">
        <v>200</v>
      </c>
      <c r="D43" s="27">
        <v>6</v>
      </c>
      <c r="E43" s="2">
        <v>0</v>
      </c>
      <c r="F43" s="13">
        <v>0</v>
      </c>
      <c r="G43" s="20"/>
      <c r="H43" s="20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>
      <c r="A44" s="19">
        <v>590.33000000000004</v>
      </c>
      <c r="B44" s="35">
        <f t="shared" si="14"/>
        <v>1.2026104007096137</v>
      </c>
      <c r="C44" s="27">
        <v>200</v>
      </c>
      <c r="D44" s="27">
        <v>6</v>
      </c>
      <c r="E44" s="2">
        <v>0</v>
      </c>
      <c r="F44" s="13">
        <v>0</v>
      </c>
      <c r="G44" s="20"/>
      <c r="H44" s="20"/>
      <c r="I44" s="19"/>
      <c r="J44" s="19"/>
      <c r="K44" s="19"/>
      <c r="L44" s="19"/>
      <c r="M44" s="19"/>
      <c r="N44" s="36" t="s">
        <v>45</v>
      </c>
      <c r="O44" s="36" t="s">
        <v>46</v>
      </c>
      <c r="P44" s="36" t="s">
        <v>47</v>
      </c>
      <c r="Q44" s="19"/>
      <c r="R44" s="19"/>
      <c r="S44" s="19"/>
      <c r="T44" s="19"/>
      <c r="U44" s="19"/>
      <c r="V44" s="19"/>
    </row>
    <row r="45" spans="1:22" ht="15.75" thickBot="1">
      <c r="A45" s="19">
        <v>778.33</v>
      </c>
      <c r="B45" s="35">
        <f t="shared" si="14"/>
        <v>1.5856008557659507</v>
      </c>
      <c r="C45" s="28">
        <v>200</v>
      </c>
      <c r="D45" s="28">
        <v>6</v>
      </c>
      <c r="E45" s="2">
        <v>0</v>
      </c>
      <c r="F45" s="13">
        <v>0</v>
      </c>
      <c r="G45" s="20"/>
      <c r="H45" s="20"/>
      <c r="I45" s="19"/>
      <c r="J45" s="19"/>
      <c r="K45" s="19"/>
      <c r="L45" s="19"/>
      <c r="M45" s="19"/>
      <c r="N45" s="44">
        <v>1.83</v>
      </c>
      <c r="O45" s="45">
        <v>1.2380981333004721</v>
      </c>
      <c r="P45" s="45">
        <v>0.1</v>
      </c>
      <c r="Q45" s="19"/>
      <c r="R45" s="19"/>
      <c r="S45" s="19"/>
      <c r="T45" s="19"/>
      <c r="U45" s="19"/>
      <c r="V45" s="19"/>
    </row>
    <row r="46" spans="1:22">
      <c r="A46" s="19"/>
      <c r="B46" s="19"/>
      <c r="C46" s="19"/>
      <c r="D46" s="19"/>
      <c r="E46" s="19"/>
      <c r="F46" s="19"/>
      <c r="G46" s="20"/>
      <c r="H46" s="20"/>
      <c r="I46" s="19"/>
      <c r="J46" s="19"/>
      <c r="K46" s="19"/>
      <c r="L46" s="19"/>
      <c r="M46" s="19"/>
      <c r="Q46" s="19"/>
      <c r="R46" s="19"/>
      <c r="S46" s="19"/>
      <c r="T46" s="19"/>
      <c r="U46" s="19"/>
      <c r="V46" s="19"/>
    </row>
    <row r="47" spans="1:22">
      <c r="A47" s="19"/>
      <c r="B47" s="43">
        <f>MAX(B33:B45)</f>
        <v>1.8259884818119494</v>
      </c>
      <c r="C47" s="31"/>
      <c r="D47" s="31"/>
      <c r="E47" s="31"/>
      <c r="F47" s="31"/>
      <c r="G47" s="31"/>
      <c r="H47" s="31"/>
      <c r="I47" s="30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>
      <c r="A48" s="19"/>
      <c r="B48" s="31"/>
      <c r="C48" s="12"/>
      <c r="D48" s="12"/>
      <c r="E48" s="12"/>
      <c r="F48" s="12"/>
      <c r="G48" s="12"/>
      <c r="H48" s="12"/>
      <c r="I48" s="30"/>
      <c r="J48" s="21"/>
      <c r="K48" s="19"/>
      <c r="L48" s="19"/>
      <c r="M48" s="19"/>
      <c r="O48" s="29" t="s">
        <v>45</v>
      </c>
      <c r="P48" s="29" t="s">
        <v>50</v>
      </c>
      <c r="Q48" s="19" t="s">
        <v>51</v>
      </c>
      <c r="S48" s="19"/>
      <c r="T48" s="19"/>
      <c r="U48" s="19"/>
    </row>
    <row r="49" spans="1:23">
      <c r="A49" s="19"/>
      <c r="B49" s="31"/>
      <c r="C49" s="31"/>
      <c r="D49" s="31"/>
      <c r="E49" s="31"/>
      <c r="F49" s="31"/>
      <c r="G49" s="31"/>
      <c r="H49" s="31"/>
      <c r="I49" s="30"/>
      <c r="J49" s="21"/>
      <c r="K49" s="19"/>
      <c r="L49" s="19"/>
      <c r="M49" s="19"/>
      <c r="N49" s="19" t="s">
        <v>48</v>
      </c>
      <c r="O49" s="19">
        <v>156.41999999999999</v>
      </c>
      <c r="P49" s="19">
        <v>150.87</v>
      </c>
      <c r="Q49" s="19">
        <v>160</v>
      </c>
      <c r="R49" s="19">
        <v>125</v>
      </c>
      <c r="U49" s="19" t="s">
        <v>52</v>
      </c>
      <c r="V49" s="19"/>
    </row>
    <row r="50" spans="1:23">
      <c r="A50" s="19"/>
      <c r="B50" s="31"/>
      <c r="C50" s="31"/>
      <c r="D50" s="31"/>
      <c r="E50" s="31"/>
      <c r="F50" s="31"/>
      <c r="G50" s="31"/>
      <c r="H50" s="31"/>
      <c r="I50" s="30"/>
      <c r="J50" s="21"/>
      <c r="K50" s="19"/>
      <c r="L50" s="19"/>
      <c r="M50" s="19"/>
      <c r="N50" s="19" t="s">
        <v>49</v>
      </c>
      <c r="O50" s="19">
        <v>127.13</v>
      </c>
      <c r="P50" s="19">
        <v>132.05000000000001</v>
      </c>
      <c r="Q50" s="19">
        <v>140</v>
      </c>
      <c r="U50" s="19">
        <v>125</v>
      </c>
      <c r="V50" s="19"/>
    </row>
    <row r="51" spans="1:23">
      <c r="A51" s="19"/>
      <c r="B51" s="31" t="s">
        <v>7</v>
      </c>
      <c r="C51" s="31" t="s">
        <v>8</v>
      </c>
      <c r="D51" s="31" t="s">
        <v>9</v>
      </c>
      <c r="E51" s="31" t="s">
        <v>10</v>
      </c>
      <c r="F51" s="31" t="s">
        <v>11</v>
      </c>
      <c r="G51" s="31" t="s">
        <v>12</v>
      </c>
      <c r="H51" s="31" t="s">
        <v>13</v>
      </c>
      <c r="I51" s="30"/>
      <c r="J51" s="21"/>
      <c r="K51" s="19"/>
      <c r="L51" s="19"/>
      <c r="M51" s="19"/>
      <c r="N51" s="19"/>
      <c r="O51" s="19"/>
      <c r="U51" s="19"/>
      <c r="V51" s="19"/>
    </row>
    <row r="52" spans="1:23">
      <c r="A52" s="19"/>
      <c r="B52" s="31" t="s">
        <v>5</v>
      </c>
      <c r="C52" s="31">
        <v>5</v>
      </c>
      <c r="D52" s="31">
        <v>1.7147399999999999</v>
      </c>
      <c r="E52" s="31">
        <v>1.714745</v>
      </c>
      <c r="F52" s="31">
        <v>0.342949</v>
      </c>
      <c r="G52" s="31">
        <v>5.28</v>
      </c>
      <c r="H52" s="31">
        <v>2.5000000000000001E-2</v>
      </c>
      <c r="I52" s="30"/>
      <c r="J52" s="21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</row>
    <row r="53" spans="1:23" ht="21">
      <c r="A53" s="19"/>
      <c r="B53" s="31" t="s">
        <v>15</v>
      </c>
      <c r="C53" s="20">
        <v>2</v>
      </c>
      <c r="D53" s="31">
        <v>1.67845</v>
      </c>
      <c r="E53" s="31">
        <v>1.9296000000000001E-2</v>
      </c>
      <c r="F53" s="31">
        <v>9.6480000000000003E-3</v>
      </c>
      <c r="G53" s="31">
        <v>0.15</v>
      </c>
      <c r="H53" s="34">
        <v>0.86499999999999999</v>
      </c>
      <c r="I53" s="32"/>
      <c r="J53" s="11"/>
      <c r="K53" s="29"/>
      <c r="L53" s="29"/>
      <c r="M53" s="29"/>
      <c r="N53" s="29"/>
      <c r="O53" s="41"/>
      <c r="P53" s="41"/>
      <c r="Q53" s="41"/>
      <c r="R53" s="41"/>
      <c r="S53" s="41"/>
      <c r="T53" s="19"/>
      <c r="U53" s="19"/>
      <c r="V53" s="19"/>
    </row>
    <row r="54" spans="1:23">
      <c r="A54" s="19"/>
      <c r="B54" s="31" t="s">
        <v>16</v>
      </c>
      <c r="C54" s="31">
        <v>2</v>
      </c>
      <c r="D54" s="31">
        <v>3.3E-3</v>
      </c>
      <c r="E54" s="31">
        <v>3.2980000000000002E-3</v>
      </c>
      <c r="F54" s="31">
        <v>1.6490000000000001E-3</v>
      </c>
      <c r="G54" s="31">
        <v>0.03</v>
      </c>
      <c r="H54" s="31">
        <v>0.97499999999999998</v>
      </c>
      <c r="I54" s="31"/>
      <c r="J54" s="12"/>
      <c r="K54" s="12"/>
      <c r="L54" s="12"/>
      <c r="M54" s="12"/>
      <c r="N54" s="12"/>
      <c r="O54" s="12"/>
      <c r="P54" s="12"/>
      <c r="Q54" s="12"/>
      <c r="R54" s="29" t="s">
        <v>45</v>
      </c>
      <c r="S54" s="12"/>
      <c r="T54" s="19"/>
      <c r="U54" s="19"/>
      <c r="V54" s="19"/>
    </row>
    <row r="55" spans="1:23">
      <c r="A55" s="19"/>
      <c r="B55" s="33" t="s">
        <v>17</v>
      </c>
      <c r="C55" s="20">
        <v>1</v>
      </c>
      <c r="D55" s="31">
        <v>3.3000000000000002E-2</v>
      </c>
      <c r="E55" s="31">
        <v>3.2994999999999997E-2</v>
      </c>
      <c r="F55" s="31">
        <v>3.2994999999999997E-2</v>
      </c>
      <c r="G55" s="8">
        <v>0.51</v>
      </c>
      <c r="H55" s="31">
        <v>0.499</v>
      </c>
      <c r="I55" s="31"/>
      <c r="J55" s="12"/>
      <c r="K55" s="12"/>
      <c r="L55" s="12"/>
      <c r="M55" s="12"/>
      <c r="N55" s="12"/>
      <c r="O55" s="12"/>
      <c r="P55" s="12"/>
      <c r="Q55" s="12"/>
      <c r="S55" s="29" t="s">
        <v>50</v>
      </c>
      <c r="T55" s="19"/>
      <c r="U55" s="19"/>
      <c r="V55" s="19"/>
    </row>
    <row r="56" spans="1:23">
      <c r="A56" s="19"/>
      <c r="B56" s="8" t="s">
        <v>18</v>
      </c>
      <c r="C56" s="31">
        <v>7</v>
      </c>
      <c r="D56" s="31">
        <v>0.45438000000000001</v>
      </c>
      <c r="E56" s="31">
        <v>0.454376</v>
      </c>
      <c r="F56" s="8">
        <v>6.4910999999999996E-2</v>
      </c>
      <c r="G56" s="31"/>
      <c r="H56" s="31"/>
      <c r="I56" s="31"/>
      <c r="J56" s="12"/>
      <c r="K56" s="20"/>
      <c r="L56" s="20"/>
      <c r="M56" s="20"/>
      <c r="N56" s="20"/>
      <c r="O56" s="20"/>
      <c r="P56" s="20"/>
      <c r="Q56" s="20"/>
      <c r="T56" s="19"/>
      <c r="U56" s="19"/>
      <c r="V56" s="19"/>
    </row>
    <row r="57" spans="1:23">
      <c r="A57" s="19"/>
      <c r="B57" s="31" t="s">
        <v>19</v>
      </c>
      <c r="C57" s="31">
        <v>3</v>
      </c>
      <c r="D57" s="31">
        <v>0.11971999999999999</v>
      </c>
      <c r="E57" s="31">
        <v>0.119724</v>
      </c>
      <c r="F57" s="31">
        <v>3.9907999999999999E-2</v>
      </c>
      <c r="G57" s="31">
        <v>0.48</v>
      </c>
      <c r="H57" s="31">
        <v>0.71499999999999997</v>
      </c>
      <c r="I57" s="31"/>
      <c r="J57" s="12"/>
      <c r="K57" s="20"/>
      <c r="L57" s="20"/>
      <c r="M57" s="20"/>
      <c r="N57" s="20"/>
      <c r="O57" s="20"/>
      <c r="P57" s="20"/>
      <c r="Q57" s="20"/>
      <c r="R57" s="20"/>
      <c r="T57" s="19"/>
      <c r="U57" s="19"/>
      <c r="V57" s="19"/>
    </row>
    <row r="58" spans="1:23">
      <c r="A58" s="19"/>
      <c r="B58" s="31" t="s">
        <v>20</v>
      </c>
      <c r="C58" s="31">
        <v>4</v>
      </c>
      <c r="D58" s="31">
        <v>0.33465</v>
      </c>
      <c r="E58" s="31">
        <v>0.33465299999999998</v>
      </c>
      <c r="F58" s="31">
        <v>8.3663000000000001E-2</v>
      </c>
      <c r="G58" s="31"/>
      <c r="H58" s="31"/>
      <c r="I58" s="31"/>
      <c r="J58" s="12"/>
      <c r="K58" s="20"/>
      <c r="L58" s="20"/>
      <c r="M58" s="20"/>
      <c r="N58" s="20"/>
      <c r="O58" s="20"/>
      <c r="P58" s="20"/>
      <c r="Q58" s="20"/>
      <c r="R58" s="20"/>
      <c r="S58" s="20"/>
      <c r="T58" s="19"/>
      <c r="U58" s="19"/>
      <c r="V58" s="19"/>
    </row>
    <row r="59" spans="1:23">
      <c r="A59" s="19"/>
      <c r="B59" s="31" t="s">
        <v>14</v>
      </c>
      <c r="C59" s="31">
        <v>12</v>
      </c>
      <c r="D59" s="31">
        <v>2.1691199999999999</v>
      </c>
      <c r="E59" s="31"/>
      <c r="F59" s="31"/>
      <c r="G59" s="31"/>
      <c r="H59" s="31"/>
      <c r="I59" s="31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19"/>
      <c r="U59" s="19"/>
      <c r="V59" s="19"/>
    </row>
    <row r="60" spans="1:23">
      <c r="A60" s="19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19"/>
      <c r="U60" s="19"/>
      <c r="V60" s="19"/>
    </row>
    <row r="61" spans="1:23">
      <c r="A61" s="19"/>
      <c r="B61" s="20" t="s">
        <v>33</v>
      </c>
      <c r="C61" s="20" t="s">
        <v>34</v>
      </c>
      <c r="D61" s="20" t="s">
        <v>25</v>
      </c>
      <c r="E61" s="20" t="s">
        <v>4</v>
      </c>
      <c r="F61" s="20" t="s">
        <v>13</v>
      </c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S61" s="29" t="s">
        <v>45</v>
      </c>
      <c r="T61" s="29" t="s">
        <v>50</v>
      </c>
      <c r="U61" s="19" t="s">
        <v>51</v>
      </c>
      <c r="V61" s="19"/>
    </row>
    <row r="62" spans="1:23">
      <c r="A62" s="19"/>
      <c r="B62" s="20" t="s">
        <v>35</v>
      </c>
      <c r="C62" s="20">
        <v>1.64802</v>
      </c>
      <c r="D62" s="20">
        <v>2.3987699999999998</v>
      </c>
      <c r="E62" s="20">
        <v>0.68700000000000006</v>
      </c>
      <c r="F62" s="20">
        <v>0.51400000000000001</v>
      </c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19" t="s">
        <v>48</v>
      </c>
      <c r="S62">
        <v>2.17</v>
      </c>
      <c r="T62">
        <v>1.52</v>
      </c>
      <c r="U62" s="19">
        <v>2</v>
      </c>
      <c r="V62" s="19"/>
    </row>
    <row r="63" spans="1:23">
      <c r="A63" s="19"/>
      <c r="B63" s="20" t="s">
        <v>23</v>
      </c>
      <c r="C63" s="20">
        <v>-2.5000000000000001E-4</v>
      </c>
      <c r="D63" s="20">
        <v>1.7430000000000001E-2</v>
      </c>
      <c r="E63" s="20">
        <v>-1.4999999999999999E-2</v>
      </c>
      <c r="F63" s="20">
        <v>0.98899999999999999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19" t="s">
        <v>49</v>
      </c>
      <c r="S63">
        <v>0.75</v>
      </c>
      <c r="T63" s="19">
        <v>0.85</v>
      </c>
      <c r="U63" s="19">
        <v>2</v>
      </c>
      <c r="V63" s="19"/>
    </row>
    <row r="64" spans="1:23">
      <c r="A64" s="19"/>
      <c r="B64" s="20" t="s">
        <v>24</v>
      </c>
      <c r="C64" s="20">
        <v>0.19267000000000001</v>
      </c>
      <c r="D64" s="20">
        <v>0.38596999999999998</v>
      </c>
      <c r="E64" s="20">
        <v>0.499</v>
      </c>
      <c r="F64" s="20">
        <v>0.63300000000000001</v>
      </c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19"/>
      <c r="S64" s="19"/>
      <c r="V64" s="19"/>
    </row>
    <row r="65" spans="1:22">
      <c r="A65" s="19"/>
      <c r="B65" s="20" t="s">
        <v>36</v>
      </c>
      <c r="C65" s="20">
        <v>-1.0000000000000001E-5</v>
      </c>
      <c r="D65" s="20">
        <v>4.0000000000000003E-5</v>
      </c>
      <c r="E65" s="20">
        <v>-0.223</v>
      </c>
      <c r="F65" s="20">
        <v>0.83</v>
      </c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19"/>
      <c r="U65" s="19"/>
      <c r="V65" s="19"/>
    </row>
    <row r="66" spans="1:22">
      <c r="A66" s="19"/>
      <c r="B66" s="20" t="s">
        <v>37</v>
      </c>
      <c r="C66" s="20">
        <v>-1.5100000000000001E-3</v>
      </c>
      <c r="D66" s="20">
        <v>2.3800000000000002E-2</v>
      </c>
      <c r="E66" s="20">
        <v>-6.3E-2</v>
      </c>
      <c r="F66" s="20">
        <v>0.95099999999999996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19"/>
      <c r="U66" s="19"/>
      <c r="V66" s="19"/>
    </row>
    <row r="67" spans="1:22">
      <c r="A67" s="19"/>
      <c r="B67" s="20" t="s">
        <v>38</v>
      </c>
      <c r="C67" s="20">
        <v>-9.1E-4</v>
      </c>
      <c r="D67" s="20">
        <v>1.2700000000000001E-3</v>
      </c>
      <c r="E67" s="20">
        <v>-0.71299999999999997</v>
      </c>
      <c r="F67" s="20">
        <v>0.499</v>
      </c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19"/>
      <c r="U67" s="19"/>
      <c r="V67" s="19"/>
    </row>
    <row r="68" spans="1:22">
      <c r="A68" s="19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19"/>
      <c r="U68" s="19"/>
      <c r="V68" s="19"/>
    </row>
    <row r="69" spans="1:22">
      <c r="A69" s="19"/>
      <c r="B69" s="19"/>
      <c r="C69" s="20"/>
      <c r="D69" s="20"/>
      <c r="E69" s="20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9"/>
      <c r="U69" s="19"/>
      <c r="V69" s="19"/>
    </row>
    <row r="70" spans="1:2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>
      <c r="A72" s="19"/>
      <c r="B72" s="19"/>
      <c r="C72" s="42"/>
      <c r="D72" s="42"/>
      <c r="E72" s="12"/>
      <c r="F72" s="12"/>
      <c r="G72" s="12"/>
      <c r="H72" s="12"/>
      <c r="I72" s="12"/>
      <c r="J72" s="12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>
      <c r="A73" s="19"/>
      <c r="B73" s="19"/>
      <c r="C73" s="37"/>
      <c r="D73" s="37"/>
      <c r="E73" s="20"/>
      <c r="F73" s="20"/>
      <c r="G73" s="20"/>
      <c r="H73" s="20"/>
      <c r="I73" s="20"/>
      <c r="J73" s="20"/>
      <c r="K73" s="19"/>
      <c r="L73" s="19"/>
      <c r="M73" s="19"/>
      <c r="N73" s="22"/>
      <c r="O73" s="22"/>
      <c r="P73" s="19"/>
      <c r="Q73" s="19"/>
      <c r="R73" s="19"/>
      <c r="S73" s="19"/>
      <c r="T73" s="19"/>
      <c r="U73" s="19"/>
      <c r="V73" s="19"/>
    </row>
    <row r="74" spans="1:22">
      <c r="A74" s="19"/>
      <c r="B74" s="19"/>
      <c r="C74" s="21"/>
      <c r="D74" s="20"/>
      <c r="E74" s="20"/>
      <c r="F74" s="20"/>
      <c r="G74" s="20"/>
      <c r="H74" s="20"/>
      <c r="I74" s="20"/>
      <c r="J74" s="20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>
      <c r="A75" s="19"/>
      <c r="B75" s="19"/>
      <c r="C75" s="21"/>
      <c r="D75" s="20"/>
      <c r="E75" s="20"/>
      <c r="F75" s="20"/>
      <c r="G75" s="20"/>
      <c r="H75" s="20"/>
      <c r="I75" s="20"/>
      <c r="J75" s="20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</row>
    <row r="76" spans="1:22">
      <c r="A76" s="19"/>
      <c r="B76" s="19"/>
      <c r="C76" s="21"/>
      <c r="D76" s="20"/>
      <c r="E76" s="20"/>
      <c r="F76" s="20"/>
      <c r="G76" s="20"/>
      <c r="H76" s="20"/>
      <c r="I76" s="20"/>
      <c r="J76" s="20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</row>
    <row r="77" spans="1:22">
      <c r="A77" s="19"/>
      <c r="B77" s="19"/>
      <c r="C77" s="37"/>
      <c r="D77" s="37"/>
      <c r="E77" s="20"/>
      <c r="F77" s="20"/>
      <c r="G77" s="20"/>
      <c r="H77" s="20"/>
      <c r="I77" s="20"/>
      <c r="J77" s="20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</row>
    <row r="78" spans="1:22">
      <c r="A78" s="19"/>
      <c r="B78" s="19"/>
      <c r="C78" s="21"/>
      <c r="D78" s="20"/>
      <c r="E78" s="20"/>
      <c r="F78" s="20"/>
      <c r="G78" s="20"/>
      <c r="H78" s="20"/>
      <c r="I78" s="20"/>
      <c r="J78" s="20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</row>
    <row r="79" spans="1:22">
      <c r="A79" s="19"/>
      <c r="B79" s="19"/>
      <c r="C79" s="21"/>
      <c r="D79" s="20"/>
      <c r="E79" s="20"/>
      <c r="F79" s="20"/>
      <c r="G79" s="20"/>
      <c r="H79" s="20"/>
      <c r="I79" s="20"/>
      <c r="J79" s="20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</row>
    <row r="80" spans="1:22">
      <c r="A80" s="19"/>
      <c r="B80" s="19"/>
      <c r="C80" s="21"/>
      <c r="D80" s="19"/>
      <c r="E80" s="20"/>
      <c r="F80" s="20"/>
      <c r="G80" s="20"/>
      <c r="H80" s="20"/>
      <c r="I80" s="20"/>
      <c r="J80" s="20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</row>
    <row r="81" spans="1:34">
      <c r="A81" s="19"/>
      <c r="B81" s="19"/>
      <c r="C81" s="21"/>
      <c r="D81" s="19"/>
      <c r="E81" s="20"/>
      <c r="F81" s="20"/>
      <c r="G81" s="20"/>
      <c r="H81" s="20"/>
      <c r="I81" s="20"/>
      <c r="J81" s="20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</row>
    <row r="82" spans="1:34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</row>
    <row r="83" spans="1:34">
      <c r="A83" s="19"/>
      <c r="B83" s="19"/>
      <c r="C83" s="23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</row>
    <row r="84" spans="1:34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</row>
    <row r="85" spans="1:34">
      <c r="A85" s="19"/>
      <c r="B85" s="19"/>
      <c r="C85" s="19"/>
      <c r="D85" s="19"/>
      <c r="E85" s="19"/>
      <c r="F85" s="19"/>
      <c r="G85" s="24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:34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:34">
      <c r="A87" s="19"/>
      <c r="B87" s="19"/>
      <c r="C87" s="21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:34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:34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:34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:34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:34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:34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:34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:34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:34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:34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:34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:34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:34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:34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:34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:34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:34">
      <c r="A104" s="19"/>
      <c r="B104" s="19"/>
      <c r="C104" s="19"/>
      <c r="D104" s="21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:34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:34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:34"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:34"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:34"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:34">
      <c r="C110" s="15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:34"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:34"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2:34"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2:34"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2:34"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2:34"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2:34"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2:34"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2:34"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2:34"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2:34"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2:34"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2:34"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2:34"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2:34"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2:34">
      <c r="B126" t="s">
        <v>21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2:34">
      <c r="B127" t="s">
        <v>22</v>
      </c>
      <c r="C127" s="14"/>
      <c r="D127" s="15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2:34"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3:34"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3:34"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3:34"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3:34"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3:34">
      <c r="C133" s="14"/>
      <c r="D133" s="14"/>
      <c r="E133" s="14"/>
      <c r="F133" s="14"/>
      <c r="G133" s="14"/>
      <c r="H133" s="14"/>
      <c r="I133" s="14"/>
      <c r="J133" s="14"/>
      <c r="K133" s="16"/>
      <c r="L133" s="16"/>
      <c r="M133" s="16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3:34">
      <c r="C134" s="14"/>
      <c r="D134" s="14"/>
      <c r="E134" s="14"/>
      <c r="F134" s="14"/>
      <c r="G134" s="14"/>
      <c r="H134" s="14"/>
      <c r="I134" s="14"/>
      <c r="J134" s="14"/>
      <c r="K134" s="16"/>
      <c r="L134" s="16"/>
      <c r="M134" s="16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3:34">
      <c r="C135" s="14"/>
      <c r="D135" s="14"/>
      <c r="E135" s="14"/>
      <c r="F135" s="14"/>
      <c r="G135" s="14"/>
      <c r="H135" s="14"/>
      <c r="I135" s="14"/>
      <c r="J135" s="14"/>
      <c r="K135" s="16"/>
      <c r="L135" s="16"/>
      <c r="M135" s="16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3:34">
      <c r="C136" s="14"/>
      <c r="D136" s="14"/>
      <c r="E136" s="14"/>
      <c r="F136" s="14"/>
      <c r="G136" s="14"/>
      <c r="H136" s="14"/>
      <c r="I136" s="14"/>
      <c r="J136" s="14"/>
      <c r="K136" s="16"/>
      <c r="L136" s="16"/>
      <c r="M136" s="16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3:34">
      <c r="C137" s="14"/>
      <c r="D137" s="14"/>
      <c r="E137" s="14"/>
      <c r="F137" s="14"/>
      <c r="G137" s="14"/>
      <c r="H137" s="14"/>
      <c r="I137" s="14"/>
      <c r="J137" s="14"/>
      <c r="K137" s="16"/>
      <c r="L137" s="16"/>
      <c r="M137" s="16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3:34">
      <c r="C138" s="14"/>
      <c r="D138" s="14"/>
      <c r="E138" s="14"/>
      <c r="F138" s="14"/>
      <c r="G138" s="14"/>
      <c r="H138" s="14"/>
      <c r="I138" s="14"/>
      <c r="J138" s="14"/>
      <c r="K138" s="16"/>
      <c r="L138" s="16"/>
      <c r="M138" s="16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3:34">
      <c r="C139" s="14"/>
      <c r="D139" s="14"/>
      <c r="E139" s="14"/>
      <c r="F139" s="14"/>
      <c r="G139" s="14"/>
      <c r="H139" s="14"/>
      <c r="I139" s="14"/>
      <c r="J139" s="14"/>
      <c r="K139" s="16"/>
      <c r="L139" s="16"/>
      <c r="M139" s="16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3:34">
      <c r="C140" s="14"/>
      <c r="D140" s="14"/>
      <c r="E140" s="14"/>
      <c r="F140" s="14"/>
      <c r="G140" s="14"/>
      <c r="H140" s="14"/>
      <c r="I140" s="14"/>
      <c r="J140" s="14"/>
      <c r="K140" s="16"/>
      <c r="L140" s="16"/>
      <c r="M140" s="16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3:34">
      <c r="C141" s="14"/>
      <c r="D141" s="14"/>
      <c r="E141" s="14"/>
      <c r="F141" s="14"/>
      <c r="G141" s="14"/>
      <c r="H141" s="14"/>
      <c r="I141" s="14"/>
      <c r="J141" s="14"/>
      <c r="K141" s="16"/>
      <c r="L141" s="16"/>
      <c r="M141" s="16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3:34">
      <c r="C142" s="14"/>
      <c r="D142" s="14"/>
      <c r="E142" s="14"/>
      <c r="F142" s="14"/>
      <c r="G142" s="14"/>
      <c r="H142" s="14"/>
      <c r="I142" s="14"/>
      <c r="J142" s="14"/>
      <c r="K142" s="16"/>
      <c r="L142" s="16"/>
      <c r="M142" s="16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3:34">
      <c r="C143" s="14"/>
      <c r="D143" s="14"/>
      <c r="E143" s="14"/>
      <c r="F143" s="14"/>
      <c r="G143" s="14"/>
      <c r="H143" s="14"/>
      <c r="I143" s="14"/>
      <c r="J143" s="14"/>
      <c r="K143" s="16"/>
      <c r="L143" s="16"/>
      <c r="M143" s="16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3:34">
      <c r="C144" s="14"/>
      <c r="D144" s="14"/>
      <c r="E144" s="14"/>
      <c r="F144" s="14"/>
      <c r="G144" s="14"/>
      <c r="H144" s="14"/>
      <c r="I144" s="14"/>
      <c r="J144" s="14"/>
      <c r="K144" s="16"/>
      <c r="L144" s="16"/>
      <c r="M144" s="16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3:34">
      <c r="C145" s="14"/>
      <c r="D145" s="14"/>
      <c r="E145" s="14"/>
      <c r="F145" s="14"/>
      <c r="G145" s="14"/>
      <c r="H145" s="14"/>
      <c r="I145" s="14"/>
      <c r="J145" s="14"/>
      <c r="K145" s="16"/>
      <c r="L145" s="16"/>
      <c r="M145" s="16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3:34">
      <c r="C146" s="14"/>
      <c r="D146" s="14"/>
      <c r="E146" s="14"/>
      <c r="F146" s="14"/>
      <c r="G146" s="14"/>
      <c r="H146" s="14"/>
      <c r="I146" s="14"/>
      <c r="J146" s="14"/>
      <c r="K146" s="16"/>
      <c r="L146" s="16"/>
      <c r="M146" s="16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3:34"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3:34"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3:34"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3:34">
      <c r="C150" s="14"/>
      <c r="D150" s="14"/>
      <c r="E150" s="14"/>
      <c r="F150" s="14"/>
      <c r="G150" s="14"/>
      <c r="H150" s="14"/>
      <c r="I150" s="14"/>
      <c r="J150" s="16"/>
      <c r="K150" s="16"/>
      <c r="L150" s="16"/>
      <c r="M150" s="16"/>
      <c r="N150" s="16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3:34">
      <c r="C151" s="14"/>
      <c r="D151" s="14"/>
      <c r="E151" s="14"/>
      <c r="F151" s="14"/>
      <c r="G151" s="14"/>
      <c r="H151" s="14"/>
      <c r="I151" s="14"/>
      <c r="J151" s="16"/>
      <c r="K151" s="16"/>
      <c r="L151" s="16"/>
      <c r="M151" s="16"/>
      <c r="N151" s="16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3:34">
      <c r="C152" s="14"/>
      <c r="D152" s="14"/>
      <c r="E152" s="14"/>
      <c r="F152" s="14"/>
      <c r="G152" s="14"/>
      <c r="H152" s="14"/>
      <c r="I152" s="14"/>
      <c r="J152" s="16"/>
      <c r="K152" s="16"/>
      <c r="L152" s="16"/>
      <c r="M152" s="16"/>
      <c r="N152" s="16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3:34">
      <c r="C153" s="14"/>
      <c r="D153" s="14"/>
      <c r="E153" s="14"/>
      <c r="F153" s="14"/>
      <c r="G153" s="14"/>
      <c r="H153" s="14"/>
      <c r="I153" s="14"/>
      <c r="J153" s="16"/>
      <c r="K153" s="16"/>
      <c r="L153" s="16"/>
      <c r="M153" s="16"/>
      <c r="N153" s="16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3:34">
      <c r="C154" s="14"/>
      <c r="D154" s="14"/>
      <c r="E154" s="14"/>
      <c r="F154" s="14"/>
      <c r="G154" s="14"/>
      <c r="H154" s="14"/>
      <c r="I154" s="14"/>
      <c r="J154" s="16"/>
      <c r="K154" s="16"/>
      <c r="L154" s="16"/>
      <c r="M154" s="16"/>
      <c r="N154" s="16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3:34">
      <c r="C155" s="14"/>
      <c r="D155" s="14"/>
      <c r="E155" s="14"/>
      <c r="F155" s="14"/>
      <c r="G155" s="14"/>
      <c r="H155" s="14"/>
      <c r="I155" s="14"/>
      <c r="J155" s="16"/>
      <c r="K155" s="16"/>
      <c r="L155" s="16"/>
      <c r="M155" s="16"/>
      <c r="N155" s="16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3:34">
      <c r="C156" s="14"/>
      <c r="D156" s="14"/>
      <c r="E156" s="14"/>
      <c r="F156" s="14"/>
      <c r="G156" s="14"/>
      <c r="H156" s="14"/>
      <c r="I156" s="14"/>
      <c r="J156" s="16"/>
      <c r="K156" s="16"/>
      <c r="L156" s="16"/>
      <c r="M156" s="16"/>
      <c r="N156" s="16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3:34">
      <c r="C157" s="14"/>
      <c r="D157" s="14"/>
      <c r="E157" s="14"/>
      <c r="F157" s="14"/>
      <c r="G157" s="14"/>
      <c r="H157" s="14"/>
      <c r="I157" s="14"/>
      <c r="J157" s="16"/>
      <c r="K157" s="16"/>
      <c r="L157" s="16"/>
      <c r="M157" s="16"/>
      <c r="N157" s="16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3:34">
      <c r="C158" s="14"/>
      <c r="D158" s="14"/>
      <c r="E158" s="14"/>
      <c r="F158" s="14"/>
      <c r="G158" s="14"/>
      <c r="H158" s="14"/>
      <c r="I158" s="14"/>
      <c r="J158" s="16"/>
      <c r="K158" s="16"/>
      <c r="L158" s="16"/>
      <c r="M158" s="16"/>
      <c r="N158" s="16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3:34"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3:34">
      <c r="C160" s="14"/>
      <c r="D160" s="14"/>
      <c r="E160" s="14"/>
      <c r="F160" s="14"/>
      <c r="G160" s="14"/>
      <c r="H160" s="14"/>
      <c r="I160" s="14"/>
      <c r="J160" s="14"/>
      <c r="K160" s="14"/>
      <c r="L160" s="17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3:34"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3:34"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3:34"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3:34"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3:34">
      <c r="C165" s="14"/>
      <c r="D165" s="14"/>
      <c r="E165" s="14"/>
      <c r="F165" s="14"/>
      <c r="G165" s="14"/>
      <c r="H165" s="14"/>
      <c r="I165" s="14"/>
      <c r="J165" s="18"/>
      <c r="K165" s="18"/>
      <c r="L165" s="18"/>
      <c r="M165" s="18"/>
      <c r="N165" s="18"/>
      <c r="O165" s="18"/>
      <c r="P165" s="18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3:34">
      <c r="C166" s="14"/>
      <c r="D166" s="14"/>
      <c r="E166" s="14"/>
      <c r="F166" s="14"/>
      <c r="G166" s="14"/>
      <c r="H166" s="14"/>
      <c r="I166" s="14"/>
      <c r="J166" s="16"/>
      <c r="K166" s="16"/>
      <c r="L166" s="16"/>
      <c r="M166" s="16"/>
      <c r="N166" s="16"/>
      <c r="O166" s="16"/>
      <c r="P166" s="16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3:34">
      <c r="C167" s="14"/>
      <c r="D167" s="14"/>
      <c r="E167" s="14"/>
      <c r="F167" s="14"/>
      <c r="G167" s="14"/>
      <c r="H167" s="14"/>
      <c r="I167" s="14"/>
      <c r="J167" s="16"/>
      <c r="K167" s="16"/>
      <c r="L167" s="16"/>
      <c r="M167" s="16"/>
      <c r="N167" s="16"/>
      <c r="O167" s="16"/>
      <c r="P167" s="16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3:34">
      <c r="C168" s="14"/>
      <c r="D168" s="14"/>
      <c r="E168" s="14"/>
      <c r="F168" s="14"/>
      <c r="G168" s="14"/>
      <c r="H168" s="14"/>
      <c r="I168" s="14"/>
      <c r="J168" s="16"/>
      <c r="K168" s="16"/>
      <c r="L168" s="16"/>
      <c r="M168" s="16"/>
      <c r="N168" s="16"/>
      <c r="O168" s="16"/>
      <c r="P168" s="16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3:34">
      <c r="C169" s="14"/>
      <c r="D169" s="14"/>
      <c r="E169" s="14"/>
      <c r="F169" s="14"/>
      <c r="G169" s="14"/>
      <c r="H169" s="14"/>
      <c r="I169" s="14"/>
      <c r="J169" s="16"/>
      <c r="K169" s="16"/>
      <c r="L169" s="16"/>
      <c r="M169" s="16"/>
      <c r="N169" s="16"/>
      <c r="O169" s="16"/>
      <c r="P169" s="16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3:34">
      <c r="C170" s="14"/>
      <c r="D170" s="14"/>
      <c r="E170" s="14"/>
      <c r="F170" s="14"/>
      <c r="G170" s="14"/>
      <c r="H170" s="14"/>
      <c r="I170" s="14"/>
      <c r="J170" s="16"/>
      <c r="K170" s="16"/>
      <c r="L170" s="16"/>
      <c r="M170" s="16"/>
      <c r="N170" s="16"/>
      <c r="O170" s="16"/>
      <c r="P170" s="16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3:34">
      <c r="C171" s="14"/>
      <c r="D171" s="14"/>
      <c r="E171" s="14"/>
      <c r="F171" s="14"/>
      <c r="G171" s="14"/>
      <c r="H171" s="14"/>
      <c r="I171" s="14"/>
      <c r="J171" s="16"/>
      <c r="K171" s="16"/>
      <c r="L171" s="16"/>
      <c r="M171" s="16"/>
      <c r="N171" s="16"/>
      <c r="O171" s="16"/>
      <c r="P171" s="16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3:34">
      <c r="C172" s="14"/>
      <c r="D172" s="14"/>
      <c r="E172" s="14"/>
      <c r="F172" s="14"/>
      <c r="G172" s="14"/>
      <c r="H172" s="14"/>
      <c r="I172" s="14"/>
      <c r="J172" s="16"/>
      <c r="K172" s="16"/>
      <c r="L172" s="16"/>
      <c r="M172" s="16"/>
      <c r="N172" s="16"/>
      <c r="O172" s="16"/>
      <c r="P172" s="16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3:34">
      <c r="C173" s="14"/>
      <c r="D173" s="14"/>
      <c r="E173" s="14"/>
      <c r="F173" s="14"/>
      <c r="G173" s="14"/>
      <c r="H173" s="14"/>
      <c r="I173" s="14"/>
      <c r="J173" s="16"/>
      <c r="K173" s="16"/>
      <c r="L173" s="16"/>
      <c r="M173" s="16"/>
      <c r="N173" s="16"/>
      <c r="O173" s="16"/>
      <c r="P173" s="16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3:34"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3:34"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3:34"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3:34"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7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3:34"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3:34"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3:34"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7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3:34"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3:34"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3:34"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3:34"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3:34"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3:34"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3:34"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3:34"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3:34"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3:34"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3:34"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3:34"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3:34"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3:34"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3:34"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3:34"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223" spans="15:18">
      <c r="O223" s="10"/>
      <c r="R223" s="10"/>
    </row>
  </sheetData>
  <mergeCells count="6">
    <mergeCell ref="C77:D77"/>
    <mergeCell ref="B31:F31"/>
    <mergeCell ref="O53:Q53"/>
    <mergeCell ref="R53:S53"/>
    <mergeCell ref="C72:D72"/>
    <mergeCell ref="C73:D73"/>
  </mergeCells>
  <pageMargins left="0.7" right="0.7" top="0.75" bottom="0.75" header="0.3" footer="0.3"/>
  <pageSetup paperSize="9" orientation="portrait" horizontalDpi="300" verticalDpi="500" r:id="rId1"/>
  <drawing r:id="rId2"/>
  <legacyDrawing r:id="rId3"/>
  <oleObjects>
    <oleObject progId="Equation.DSMT4" shapeId="3075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C13:I21"/>
  <sheetViews>
    <sheetView workbookViewId="0">
      <selection activeCell="C13" sqref="C13:I21"/>
    </sheetView>
  </sheetViews>
  <sheetFormatPr defaultRowHeight="15"/>
  <cols>
    <col min="3" max="4" width="10.7109375" bestFit="1" customWidth="1"/>
  </cols>
  <sheetData>
    <row r="13" spans="4:9">
      <c r="D13" t="s">
        <v>7</v>
      </c>
      <c r="E13" t="s">
        <v>8</v>
      </c>
      <c r="F13" t="s">
        <v>42</v>
      </c>
      <c r="G13" t="s">
        <v>39</v>
      </c>
      <c r="H13" t="s">
        <v>12</v>
      </c>
      <c r="I13" t="s">
        <v>13</v>
      </c>
    </row>
    <row r="14" spans="4:9">
      <c r="D14" t="s">
        <v>5</v>
      </c>
      <c r="E14">
        <v>5</v>
      </c>
      <c r="F14">
        <v>414756</v>
      </c>
      <c r="G14">
        <v>82951</v>
      </c>
      <c r="H14">
        <v>0.86</v>
      </c>
      <c r="I14">
        <v>0.55000000000000004</v>
      </c>
    </row>
    <row r="15" spans="4:9">
      <c r="D15" t="s">
        <v>15</v>
      </c>
      <c r="E15">
        <v>2</v>
      </c>
      <c r="F15">
        <v>181393</v>
      </c>
      <c r="G15">
        <v>94712</v>
      </c>
      <c r="H15">
        <v>0.98</v>
      </c>
      <c r="I15">
        <v>0.42099999999999999</v>
      </c>
    </row>
    <row r="16" spans="4:9">
      <c r="D16" t="s">
        <v>16</v>
      </c>
      <c r="E16">
        <v>2</v>
      </c>
      <c r="F16">
        <v>226773</v>
      </c>
      <c r="G16">
        <v>113387</v>
      </c>
      <c r="H16">
        <v>1.18</v>
      </c>
      <c r="I16">
        <v>0.36299999999999999</v>
      </c>
    </row>
    <row r="17" spans="3:9">
      <c r="D17" t="s">
        <v>17</v>
      </c>
      <c r="E17">
        <v>1</v>
      </c>
      <c r="F17">
        <v>6590</v>
      </c>
      <c r="G17">
        <v>6590</v>
      </c>
      <c r="H17">
        <v>7.0000000000000007E-2</v>
      </c>
      <c r="I17">
        <v>0.80100000000000005</v>
      </c>
    </row>
    <row r="18" spans="3:9">
      <c r="C18" t="s">
        <v>6</v>
      </c>
      <c r="D18" t="s">
        <v>40</v>
      </c>
      <c r="E18">
        <v>7</v>
      </c>
      <c r="F18">
        <v>674977</v>
      </c>
      <c r="G18">
        <v>96425</v>
      </c>
    </row>
    <row r="19" spans="3:9">
      <c r="D19" t="s">
        <v>19</v>
      </c>
      <c r="E19">
        <v>3</v>
      </c>
      <c r="F19">
        <v>303285</v>
      </c>
      <c r="G19">
        <v>101095</v>
      </c>
      <c r="H19">
        <v>1.0900000000000001</v>
      </c>
      <c r="I19">
        <v>0.45</v>
      </c>
    </row>
    <row r="20" spans="3:9">
      <c r="D20" t="s">
        <v>41</v>
      </c>
      <c r="E20" t="s">
        <v>40</v>
      </c>
      <c r="F20">
        <v>4</v>
      </c>
      <c r="G20">
        <v>371692</v>
      </c>
      <c r="H20">
        <v>92923</v>
      </c>
    </row>
    <row r="21" spans="3:9">
      <c r="C21" t="s">
        <v>14</v>
      </c>
      <c r="D21">
        <v>12</v>
      </c>
      <c r="E21">
        <v>1089734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Permeability model</vt:lpstr>
      <vt:lpstr>Ultimate compressive stress</vt:lpstr>
      <vt:lpstr>Sheet1</vt:lpstr>
      <vt:lpstr>Sheet2</vt:lpstr>
      <vt:lpstr>Sheet3</vt:lpstr>
      <vt:lpstr>'Ultimate compressive stress'!x</vt:lpstr>
      <vt:lpstr>x</vt:lpstr>
      <vt:lpstr>'Ultimate compressive stress'!y</vt:lpstr>
      <vt:lpstr>y</vt:lpstr>
      <vt:lpstr>'Ultimate compressive stress'!z</vt:lpstr>
      <vt:lpstr>z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2010-05-16T20:35:14Z</dcterms:created>
  <dcterms:modified xsi:type="dcterms:W3CDTF">2010-07-25T11:00:58Z</dcterms:modified>
</cp:coreProperties>
</file>